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dostepniony G O S I\PISMA 2025\Uchwały\SZOP FEŁ\Projekt\2025.03.28\"/>
    </mc:Choice>
  </mc:AlternateContent>
  <bookViews>
    <workbookView xWindow="0" yWindow="0" windowWidth="24000" windowHeight="9888" activeTab="2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finansowy'!$A$1:$AO$119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K100" i="1" l="1"/>
  <c r="I100" i="1" l="1"/>
  <c r="O15" i="1" l="1"/>
  <c r="M15" i="1"/>
  <c r="N15" i="1" l="1"/>
  <c r="O104" i="1" l="1"/>
  <c r="M104" i="1"/>
  <c r="O99" i="1" l="1"/>
  <c r="M99" i="1"/>
  <c r="L99" i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s="1"/>
  <c r="E62" i="1" l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1" i="1" l="1"/>
  <c r="H109" i="1"/>
  <c r="G107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K20" i="1"/>
  <c r="J20" i="1" s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l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0" i="1"/>
  <c r="I112" i="1" s="1"/>
  <c r="M110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M108" i="1" l="1"/>
  <c r="O112" i="1"/>
  <c r="N112" i="1"/>
  <c r="M106" i="1"/>
  <c r="L112" i="1"/>
  <c r="M112" i="1" l="1"/>
  <c r="H108" i="1"/>
  <c r="H112" i="1" s="1"/>
  <c r="G106" i="1"/>
  <c r="K47" i="1" l="1"/>
  <c r="J47" i="1" s="1"/>
  <c r="K48" i="1"/>
  <c r="J48" i="1" s="1"/>
  <c r="K107" i="1" l="1"/>
  <c r="J107" i="1" s="1"/>
  <c r="K108" i="1"/>
  <c r="J108" i="1" s="1"/>
  <c r="K109" i="1"/>
  <c r="J109" i="1" s="1"/>
  <c r="K110" i="1"/>
  <c r="J110" i="1" s="1"/>
  <c r="K111" i="1"/>
  <c r="J111" i="1" s="1"/>
  <c r="E111" i="1"/>
  <c r="E109" i="1"/>
  <c r="E107" i="1"/>
  <c r="K106" i="1"/>
  <c r="J106" i="1" s="1"/>
  <c r="E106" i="1"/>
  <c r="E108" i="1"/>
  <c r="E110" i="1"/>
  <c r="K53" i="1"/>
  <c r="J53" i="1" s="1"/>
  <c r="P110" i="1" l="1"/>
  <c r="P109" i="1"/>
  <c r="P106" i="1"/>
  <c r="P111" i="1"/>
  <c r="P108" i="1"/>
  <c r="P107" i="1"/>
  <c r="P47" i="1" l="1"/>
  <c r="P53" i="1"/>
  <c r="K52" i="1"/>
  <c r="J52" i="1" s="1"/>
  <c r="E52" i="1"/>
  <c r="E8" i="1"/>
  <c r="P52" i="1" l="1"/>
  <c r="J112" i="1"/>
  <c r="K112" i="1"/>
  <c r="P8" i="1"/>
  <c r="G17" i="1" l="1"/>
  <c r="E17" i="1" l="1"/>
  <c r="G15" i="1"/>
  <c r="P17" i="1" l="1"/>
  <c r="E15" i="1"/>
  <c r="P15" i="1" s="1"/>
  <c r="G112" i="1"/>
  <c r="E112" i="1" l="1"/>
  <c r="P112" i="1" l="1"/>
  <c r="E48" i="1"/>
  <c r="P48" i="1" l="1"/>
</calcChain>
</file>

<file path=xl/sharedStrings.xml><?xml version="1.0" encoding="utf-8"?>
<sst xmlns="http://schemas.openxmlformats.org/spreadsheetml/2006/main" count="825" uniqueCount="449">
  <si>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</si>
  <si>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</si>
  <si>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</si>
  <si>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</si>
  <si>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</si>
  <si>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</si>
  <si>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</si>
  <si>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</si>
  <si>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</si>
  <si>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</si>
  <si>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</si>
  <si>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</si>
  <si>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</si>
  <si>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</si>
  <si>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</si>
  <si>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</si>
  <si>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</si>
  <si>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</si>
  <si>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</si>
  <si>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</si>
  <si>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</si>
  <si>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</si>
  <si>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</si>
  <si>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</si>
  <si>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</si>
  <si>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</si>
  <si>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</si>
  <si>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</si>
  <si>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</si>
  <si>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</si>
  <si>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</si>
  <si>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</si>
  <si>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</si>
  <si>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</si>
  <si>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</si>
  <si>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</si>
  <si>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</si>
  <si>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</si>
  <si>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</si>
  <si>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</si>
  <si>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</si>
  <si>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</si>
  <si>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</si>
  <si>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</si>
  <si>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</si>
  <si>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</si>
  <si>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</si>
  <si>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</si>
  <si>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</si>
  <si>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</si>
  <si>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</si>
  <si>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</si>
  <si>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</si>
  <si>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</si>
  <si>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</si>
  <si>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</si>
  <si>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</si>
  <si>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</si>
  <si>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</si>
  <si>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</si>
  <si>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</si>
  <si>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</si>
  <si>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</si>
  <si>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</si>
  <si>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</si>
  <si>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</si>
  <si>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</si>
  <si>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</si>
  <si>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</si>
  <si>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</si>
  <si>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</si>
  <si>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</si>
  <si>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</si>
  <si>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</si>
  <si>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</si>
  <si>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</si>
  <si>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</si>
  <si>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</si>
  <si>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</si>
  <si>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</si>
  <si>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</si>
  <si>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</si>
  <si>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</si>
  <si>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</si>
  <si>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</si>
  <si>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</si>
  <si>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</si>
  <si>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</si>
  <si>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</si>
  <si>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</si>
  <si>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</si>
  <si>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</si>
  <si>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</si>
  <si>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</si>
  <si>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</si>
  <si>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</si>
  <si>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</si>
  <si>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</si>
  <si>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</si>
  <si>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</si>
  <si>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</si>
  <si>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</si>
  <si>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</si>
  <si>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</si>
  <si>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</si>
  <si>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</si>
  <si>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</si>
  <si>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</si>
  <si>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</si>
  <si>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</si>
  <si>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</si>
  <si>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</si>
  <si>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</si>
  <si>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</si>
  <si>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</si>
  <si>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</si>
  <si>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</si>
  <si>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</si>
  <si>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</si>
  <si>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</si>
  <si>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</si>
  <si>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</si>
  <si>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</si>
  <si>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</si>
  <si>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</si>
  <si>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</si>
  <si>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</si>
  <si>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</si>
  <si>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</si>
  <si>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</si>
  <si>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</si>
  <si>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</si>
  <si>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</si>
  <si>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</si>
  <si>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</si>
  <si>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</si>
  <si>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</si>
  <si>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</si>
  <si>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</si>
  <si>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</si>
  <si>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</si>
  <si>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</si>
  <si>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</si>
  <si>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</si>
  <si>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</si>
  <si>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</si>
  <si>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</si>
  <si>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</si>
  <si>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</si>
  <si>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</si>
  <si>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</si>
  <si>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</si>
  <si>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</si>
  <si>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</si>
  <si>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</si>
  <si>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</si>
  <si>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</si>
  <si>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</si>
  <si>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</si>
  <si>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</si>
  <si>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</si>
  <si>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</si>
  <si>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</si>
  <si>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</si>
  <si>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</si>
  <si>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</si>
  <si>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</si>
  <si>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</si>
  <si>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</si>
  <si>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</si>
  <si>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</si>
  <si>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</si>
  <si>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</si>
  <si>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</si>
  <si>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</si>
  <si>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</si>
  <si>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</si>
  <si>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</si>
  <si>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</si>
  <si>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</si>
  <si>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</si>
  <si>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</si>
  <si>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</si>
  <si>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</si>
  <si>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</si>
  <si>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</si>
  <si>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</si>
  <si>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</si>
  <si>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</si>
  <si>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</si>
  <si>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</si>
  <si>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</si>
  <si>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</si>
  <si>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</si>
  <si>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</si>
  <si>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</si>
  <si>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</si>
  <si>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</si>
  <si>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</si>
  <si>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</si>
  <si>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</si>
  <si>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</si>
  <si>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</si>
  <si>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</si>
  <si>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</si>
  <si>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</si>
  <si>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</si>
  <si>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</si>
  <si>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</si>
  <si>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</si>
  <si>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</si>
  <si>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</si>
  <si>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</si>
  <si>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</si>
  <si>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</si>
  <si>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</si>
  <si>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</si>
  <si>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</si>
  <si>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</si>
  <si>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</si>
  <si>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</si>
  <si>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</si>
  <si>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</si>
  <si>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</si>
  <si>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</si>
  <si>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</si>
  <si>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</si>
  <si>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</si>
  <si>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</si>
  <si>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</si>
  <si>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</si>
  <si>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</si>
  <si>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</si>
  <si>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</si>
  <si>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</si>
  <si>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</si>
  <si>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</si>
  <si>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</si>
  <si>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</si>
  <si>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</si>
  <si>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</si>
  <si>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</si>
  <si>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</si>
  <si>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</si>
  <si>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</si>
  <si>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</si>
  <si>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</si>
  <si>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</si>
  <si>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</si>
  <si>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</si>
  <si>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</si>
  <si>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</si>
  <si>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</si>
  <si>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</si>
  <si>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</si>
  <si>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</si>
  <si>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</si>
  <si>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</si>
  <si>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</si>
  <si>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</si>
  <si>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</si>
  <si>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</si>
  <si>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</si>
  <si>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</si>
  <si>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</si>
  <si>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</si>
  <si>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</si>
  <si>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</si>
  <si>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</si>
  <si>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</si>
  <si>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</si>
  <si>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</si>
  <si>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</si>
  <si>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</si>
  <si>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</si>
  <si>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</si>
  <si>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</si>
  <si>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</si>
  <si>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</si>
  <si>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</si>
  <si>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</si>
  <si>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</si>
  <si>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</si>
  <si>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</si>
  <si>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</si>
  <si>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</si>
  <si>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</si>
  <si>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</si>
  <si>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</si>
  <si>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</si>
  <si>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</si>
  <si>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</si>
  <si>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</si>
  <si>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</si>
  <si>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</si>
  <si>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</si>
  <si>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</si>
  <si>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</si>
  <si>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</si>
  <si>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</si>
  <si>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</si>
  <si>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</si>
  <si>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</si>
  <si>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</si>
  <si>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</si>
  <si>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</si>
  <si>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</si>
  <si>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</si>
  <si>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</si>
  <si>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</si>
  <si>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</si>
  <si>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</si>
  <si>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</si>
  <si>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</si>
  <si>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</si>
  <si>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</si>
  <si>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</si>
  <si>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</si>
  <si>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</si>
  <si>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</si>
  <si>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</si>
  <si>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</si>
  <si>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</si>
  <si>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</si>
  <si>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</si>
  <si>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</si>
  <si>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</si>
  <si>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</si>
  <si>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</si>
  <si>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</si>
  <si>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</si>
  <si>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</si>
  <si>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</si>
  <si>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</si>
  <si>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</si>
  <si>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</si>
  <si>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</si>
  <si>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</si>
  <si>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</si>
  <si>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</si>
  <si>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</si>
  <si>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</si>
  <si>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</si>
  <si>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</si>
  <si>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</si>
  <si>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</si>
  <si>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</si>
  <si>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</si>
  <si>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</si>
  <si>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</si>
  <si>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</si>
  <si>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</si>
  <si>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</si>
  <si>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</si>
  <si>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</si>
  <si>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</si>
  <si>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</si>
  <si>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</si>
  <si>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</si>
  <si>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</si>
  <si>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</si>
  <si>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</si>
  <si>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</si>
  <si>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 xml:space="preserve">Działanie FELD.07.11 Profilaktyka zdrowotna i standardy dostępności 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</si>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</sst>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3" fontId="6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15"/>
  <sheetViews>
    <sheetView showGridLines="0" view="pageBreakPreview" zoomScale="80" zoomScaleNormal="8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Q119" sqref="A1:Q119"/>
    </sheetView>
  </sheetViews>
  <sheetFormatPr defaultColWidth="9.109375" defaultRowHeight="14.4" x14ac:dyDescent="0.3"/>
  <cols>
    <col min="1" max="1" width="2.88671875" style="21" customWidth="1"/>
    <col min="2" max="2" width="89.109375" style="21" customWidth="1"/>
    <col min="3" max="3" width="18.5546875" style="21" customWidth="1"/>
    <col min="4" max="4" width="21.33203125" style="61" customWidth="1"/>
    <col min="5" max="17" width="15.6640625" style="21" customWidth="1"/>
    <col min="18" max="18" width="6.44140625" style="21" customWidth="1"/>
    <col min="19" max="19" width="18.5546875" style="21" customWidth="1"/>
    <col min="20" max="20" width="13.109375" style="21" customWidth="1"/>
    <col min="21" max="21" width="21.6640625" style="21" customWidth="1"/>
    <col min="22" max="22" width="21.44140625" style="21" customWidth="1"/>
    <col min="23" max="23" width="9.109375" style="21" customWidth="1"/>
    <col min="24" max="16384" width="9.109375" style="21"/>
  </cols>
  <sheetData>
    <row r="1" spans="1:23" ht="36.75" customHeight="1" x14ac:dyDescent="0.3">
      <c r="A1" s="17"/>
      <c r="B1" s="18" t="s">
        <v>370</v>
      </c>
      <c r="C1" s="19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  <c r="U1" s="17"/>
      <c r="V1" s="17"/>
      <c r="W1" s="17"/>
    </row>
    <row r="2" spans="1:23" ht="39" customHeight="1" x14ac:dyDescent="0.3">
      <c r="A2" s="17"/>
      <c r="B2" s="113" t="s">
        <v>121</v>
      </c>
      <c r="C2" s="113"/>
      <c r="D2" s="113"/>
      <c r="E2" s="22"/>
      <c r="F2" s="22"/>
      <c r="G2" s="23"/>
      <c r="H2" s="23"/>
      <c r="I2" s="23"/>
      <c r="J2" s="24"/>
      <c r="K2" s="22"/>
      <c r="L2" s="73"/>
      <c r="M2" s="73"/>
      <c r="N2" s="73"/>
      <c r="O2" s="73"/>
      <c r="P2" s="73"/>
      <c r="Q2" s="22"/>
      <c r="R2" s="22"/>
      <c r="S2" s="17"/>
      <c r="T2" s="17"/>
      <c r="U2" s="17"/>
      <c r="V2" s="17"/>
      <c r="W2" s="17"/>
    </row>
    <row r="3" spans="1:23" ht="6" customHeight="1" x14ac:dyDescent="0.3">
      <c r="A3" s="17"/>
      <c r="B3" s="17"/>
      <c r="C3" s="17"/>
      <c r="D3" s="2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3" customHeight="1" x14ac:dyDescent="0.3">
      <c r="A4" s="17"/>
      <c r="B4" s="109" t="s">
        <v>29</v>
      </c>
      <c r="C4" s="114" t="s">
        <v>28</v>
      </c>
      <c r="D4" s="115" t="s">
        <v>0</v>
      </c>
      <c r="E4" s="110" t="s">
        <v>1</v>
      </c>
      <c r="F4" s="111"/>
      <c r="G4" s="111"/>
      <c r="H4" s="111"/>
      <c r="I4" s="112"/>
      <c r="J4" s="86" t="s">
        <v>8</v>
      </c>
      <c r="K4" s="108" t="s">
        <v>9</v>
      </c>
      <c r="L4" s="108"/>
      <c r="M4" s="108"/>
      <c r="N4" s="108"/>
      <c r="O4" s="109" t="s">
        <v>10</v>
      </c>
      <c r="P4" s="109" t="s">
        <v>11</v>
      </c>
      <c r="Q4" s="108" t="s">
        <v>12</v>
      </c>
      <c r="R4" s="26"/>
      <c r="S4" s="17"/>
      <c r="T4" s="17"/>
      <c r="U4" s="17"/>
      <c r="V4" s="17"/>
      <c r="W4" s="17"/>
    </row>
    <row r="5" spans="1:23" ht="95.25" customHeight="1" x14ac:dyDescent="0.3">
      <c r="A5" s="17"/>
      <c r="B5" s="108"/>
      <c r="C5" s="115"/>
      <c r="D5" s="115"/>
      <c r="E5" s="86" t="s">
        <v>2</v>
      </c>
      <c r="F5" s="86" t="s">
        <v>3</v>
      </c>
      <c r="G5" s="86" t="s">
        <v>4</v>
      </c>
      <c r="H5" s="86" t="s">
        <v>5</v>
      </c>
      <c r="I5" s="86" t="s">
        <v>31</v>
      </c>
      <c r="J5" s="86" t="s">
        <v>2</v>
      </c>
      <c r="K5" s="86" t="s">
        <v>2</v>
      </c>
      <c r="L5" s="87" t="s">
        <v>38</v>
      </c>
      <c r="M5" s="86" t="s">
        <v>6</v>
      </c>
      <c r="N5" s="86" t="s">
        <v>7</v>
      </c>
      <c r="O5" s="109"/>
      <c r="P5" s="109"/>
      <c r="Q5" s="108"/>
      <c r="R5" s="26"/>
      <c r="S5"/>
      <c r="T5" s="17"/>
      <c r="U5" s="17"/>
      <c r="V5" s="17"/>
      <c r="W5" s="17"/>
    </row>
    <row r="6" spans="1:23" ht="28.5" customHeight="1" x14ac:dyDescent="0.3">
      <c r="A6" s="17"/>
      <c r="B6" s="108"/>
      <c r="C6" s="115"/>
      <c r="D6" s="115"/>
      <c r="E6" s="27" t="s">
        <v>13</v>
      </c>
      <c r="F6" s="27" t="s">
        <v>14</v>
      </c>
      <c r="G6" s="27" t="s">
        <v>15</v>
      </c>
      <c r="H6" s="27" t="s">
        <v>16</v>
      </c>
      <c r="I6" s="27" t="s">
        <v>17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7" t="s">
        <v>24</v>
      </c>
      <c r="Q6" s="27" t="s">
        <v>32</v>
      </c>
      <c r="R6" s="28"/>
      <c r="S6"/>
      <c r="T6" s="17"/>
      <c r="U6" s="17"/>
      <c r="V6" s="17"/>
      <c r="W6" s="17"/>
    </row>
    <row r="7" spans="1:23" ht="46.5" customHeight="1" x14ac:dyDescent="0.3">
      <c r="A7" s="17"/>
      <c r="B7" s="108"/>
      <c r="C7" s="115"/>
      <c r="D7" s="115"/>
      <c r="E7" s="29" t="s">
        <v>30</v>
      </c>
      <c r="F7" s="27"/>
      <c r="G7" s="27"/>
      <c r="H7" s="27"/>
      <c r="I7" s="27"/>
      <c r="J7" s="29" t="s">
        <v>34</v>
      </c>
      <c r="K7" s="29" t="s">
        <v>35</v>
      </c>
      <c r="L7" s="27"/>
      <c r="M7" s="27"/>
      <c r="N7" s="27"/>
      <c r="O7" s="27"/>
      <c r="P7" s="29" t="s">
        <v>33</v>
      </c>
      <c r="Q7" s="27"/>
      <c r="R7" s="28"/>
      <c r="S7"/>
      <c r="T7" s="17"/>
      <c r="U7" s="17"/>
      <c r="V7" s="17"/>
      <c r="W7" s="17"/>
    </row>
    <row r="8" spans="1:23" ht="39.9" customHeight="1" x14ac:dyDescent="0.3">
      <c r="A8" s="17"/>
      <c r="B8" s="30" t="s">
        <v>71</v>
      </c>
      <c r="C8" s="31"/>
      <c r="D8" s="32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3">
        <f>K8+O8</f>
        <v>44973930</v>
      </c>
      <c r="K8" s="33">
        <f>L8+M8+N8</f>
        <v>26984358</v>
      </c>
      <c r="L8" s="33">
        <f>SUM(L9:L14)</f>
        <v>862588</v>
      </c>
      <c r="M8" s="33">
        <f>SUM(M9:M14)</f>
        <v>4082246</v>
      </c>
      <c r="N8" s="33">
        <f>SUM(N9:N14)</f>
        <v>22039524</v>
      </c>
      <c r="O8" s="33">
        <f>SUM(O9:O14)</f>
        <v>17989572</v>
      </c>
      <c r="P8" s="33">
        <f>E8+J8</f>
        <v>299826196</v>
      </c>
      <c r="Q8" s="33"/>
      <c r="S8"/>
      <c r="T8" s="17"/>
      <c r="U8" s="17"/>
      <c r="V8" s="17"/>
      <c r="W8" s="17"/>
    </row>
    <row r="9" spans="1:23" s="39" customFormat="1" ht="39.9" customHeight="1" x14ac:dyDescent="0.3">
      <c r="A9" s="34"/>
      <c r="B9" s="35" t="s">
        <v>72</v>
      </c>
      <c r="C9" s="36" t="s">
        <v>78</v>
      </c>
      <c r="D9" s="37"/>
      <c r="E9" s="12">
        <f>F9+G9+H9+I9</f>
        <v>13199745</v>
      </c>
      <c r="F9" s="12"/>
      <c r="G9" s="12">
        <f>SUM('Tabela 2 Alokacja na zakresy'!G5:G7)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8">
        <v>2000000</v>
      </c>
      <c r="O9" s="10">
        <v>329367</v>
      </c>
      <c r="P9" s="10">
        <f t="shared" ref="P9:P14" si="2">E9+J9</f>
        <v>15529112</v>
      </c>
      <c r="Q9" s="10"/>
      <c r="R9" s="21"/>
      <c r="S9"/>
      <c r="T9" s="34"/>
      <c r="U9" s="34"/>
      <c r="V9" s="34"/>
      <c r="W9" s="34"/>
    </row>
    <row r="10" spans="1:23" s="39" customFormat="1" ht="39.9" customHeight="1" x14ac:dyDescent="0.3">
      <c r="A10" s="34"/>
      <c r="B10" s="35" t="s">
        <v>73</v>
      </c>
      <c r="C10" s="36" t="s">
        <v>78</v>
      </c>
      <c r="D10" s="37"/>
      <c r="E10" s="12">
        <f t="shared" ref="E10:E45" si="3">F10+G10+H10+I10</f>
        <v>23827255</v>
      </c>
      <c r="F10" s="12"/>
      <c r="G10" s="12">
        <f>SUM('Tabela 2 Alokacja na zakresy'!G8:G21)</f>
        <v>23827255</v>
      </c>
      <c r="H10" s="12"/>
      <c r="I10" s="12"/>
      <c r="J10" s="10">
        <f t="shared" si="0"/>
        <v>4204810</v>
      </c>
      <c r="K10" s="40"/>
      <c r="L10" s="10"/>
      <c r="M10" s="10"/>
      <c r="N10" s="10"/>
      <c r="O10" s="38">
        <v>4204810</v>
      </c>
      <c r="P10" s="10">
        <f t="shared" si="2"/>
        <v>28032065</v>
      </c>
      <c r="Q10" s="10"/>
      <c r="R10" s="21"/>
      <c r="S10"/>
      <c r="T10" s="34"/>
      <c r="U10" s="34"/>
      <c r="V10" s="34"/>
      <c r="W10" s="34"/>
    </row>
    <row r="11" spans="1:23" s="39" customFormat="1" ht="39.9" customHeight="1" x14ac:dyDescent="0.3">
      <c r="A11" s="34"/>
      <c r="B11" s="35" t="s">
        <v>260</v>
      </c>
      <c r="C11" s="36" t="s">
        <v>78</v>
      </c>
      <c r="D11" s="37"/>
      <c r="E11" s="12">
        <f t="shared" si="3"/>
        <v>2800000</v>
      </c>
      <c r="F11" s="12"/>
      <c r="G11" s="12">
        <f>SUM('Tabela 2 Alokacja na zakresy'!G22)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8">
        <v>494116</v>
      </c>
      <c r="N11" s="41"/>
      <c r="O11" s="41"/>
      <c r="P11" s="10">
        <f t="shared" si="2"/>
        <v>3294116</v>
      </c>
      <c r="Q11" s="10"/>
      <c r="R11" s="21"/>
      <c r="S11"/>
      <c r="T11" s="34"/>
      <c r="U11" s="34"/>
      <c r="V11" s="34"/>
      <c r="W11" s="34"/>
    </row>
    <row r="12" spans="1:23" s="39" customFormat="1" ht="39.9" customHeight="1" x14ac:dyDescent="0.3">
      <c r="A12" s="34"/>
      <c r="B12" s="35" t="s">
        <v>237</v>
      </c>
      <c r="C12" s="42" t="s">
        <v>238</v>
      </c>
      <c r="D12" s="37"/>
      <c r="E12" s="12">
        <f t="shared" ref="E12" si="4">F12+G12+H12+I12</f>
        <v>24440000</v>
      </c>
      <c r="F12" s="12"/>
      <c r="G12" s="12">
        <f>SUM('Tabela 2 Alokacja na zakresy'!G23:G24)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3">
        <v>862588</v>
      </c>
      <c r="M12" s="38">
        <v>2587765</v>
      </c>
      <c r="N12" s="41"/>
      <c r="O12" s="41">
        <v>862589</v>
      </c>
      <c r="P12" s="10">
        <f>E12+J12</f>
        <v>28752942</v>
      </c>
      <c r="Q12" s="10"/>
      <c r="R12" s="21"/>
      <c r="S12"/>
      <c r="T12" s="34"/>
      <c r="U12" s="34"/>
      <c r="V12" s="34"/>
      <c r="W12" s="34"/>
    </row>
    <row r="13" spans="1:23" s="39" customFormat="1" ht="39.9" customHeight="1" x14ac:dyDescent="0.3">
      <c r="A13" s="34"/>
      <c r="B13" s="35" t="s">
        <v>261</v>
      </c>
      <c r="C13" s="42" t="s">
        <v>263</v>
      </c>
      <c r="D13" s="37"/>
      <c r="E13" s="12">
        <f t="shared" si="3"/>
        <v>77027968</v>
      </c>
      <c r="F13" s="12"/>
      <c r="G13" s="12">
        <f>SUM('Tabela 2 Alokacja na zakresy'!G25:G36)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1"/>
      <c r="S13"/>
      <c r="T13" s="34"/>
      <c r="U13" s="34"/>
      <c r="V13" s="34"/>
      <c r="W13" s="34"/>
    </row>
    <row r="14" spans="1:23" s="39" customFormat="1" ht="39.9" customHeight="1" x14ac:dyDescent="0.3">
      <c r="A14" s="34"/>
      <c r="B14" s="35" t="s">
        <v>262</v>
      </c>
      <c r="C14" s="42" t="s">
        <v>263</v>
      </c>
      <c r="D14" s="37"/>
      <c r="E14" s="12">
        <f t="shared" si="3"/>
        <v>113557298</v>
      </c>
      <c r="F14" s="12"/>
      <c r="G14" s="12">
        <f>SUM('Tabela 2 Alokacja na zakresy'!G37:G48)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1"/>
      <c r="S14"/>
      <c r="T14" s="34"/>
      <c r="U14" s="34"/>
      <c r="V14" s="34"/>
      <c r="W14" s="34"/>
    </row>
    <row r="15" spans="1:23" s="45" customFormat="1" ht="39.9" customHeight="1" x14ac:dyDescent="0.3">
      <c r="A15" s="44"/>
      <c r="B15" s="30" t="s">
        <v>74</v>
      </c>
      <c r="C15" s="32"/>
      <c r="D15" s="32" t="s">
        <v>26</v>
      </c>
      <c r="E15" s="11">
        <f t="shared" si="3"/>
        <v>496497897</v>
      </c>
      <c r="F15" s="11"/>
      <c r="G15" s="11">
        <f>SUM(G16:G45)</f>
        <v>496497897</v>
      </c>
      <c r="H15" s="11"/>
      <c r="I15" s="11"/>
      <c r="J15" s="33">
        <f>K15+O15</f>
        <v>93578100</v>
      </c>
      <c r="K15" s="33">
        <f>L15+M15+N15</f>
        <v>32655902</v>
      </c>
      <c r="L15" s="33">
        <f>SUM(L16:L45)</f>
        <v>4852598</v>
      </c>
      <c r="M15" s="33">
        <f>SUM(M16:M45)</f>
        <v>27789774</v>
      </c>
      <c r="N15" s="33">
        <f>SUM(N16:N45)</f>
        <v>13530</v>
      </c>
      <c r="O15" s="33">
        <f>SUM(O16:O45)</f>
        <v>60922198</v>
      </c>
      <c r="P15" s="33">
        <f>E15+J15</f>
        <v>590075997</v>
      </c>
      <c r="Q15" s="33"/>
      <c r="R15" s="21"/>
      <c r="S15"/>
      <c r="T15" s="44"/>
      <c r="U15" s="44"/>
      <c r="V15" s="44"/>
      <c r="W15" s="44"/>
    </row>
    <row r="16" spans="1:23" s="39" customFormat="1" ht="39.9" customHeight="1" x14ac:dyDescent="0.3">
      <c r="A16" s="34"/>
      <c r="B16" s="35" t="s">
        <v>75</v>
      </c>
      <c r="C16" s="36" t="s">
        <v>79</v>
      </c>
      <c r="D16" s="37"/>
      <c r="E16" s="12">
        <f t="shared" si="3"/>
        <v>58773219</v>
      </c>
      <c r="F16" s="12"/>
      <c r="G16" s="12">
        <f>SUM('Tabela 2 Alokacja na zakresy'!G49:G54)</f>
        <v>58773219</v>
      </c>
      <c r="H16" s="13"/>
      <c r="I16" s="12"/>
      <c r="J16" s="10">
        <f t="shared" ref="J16:J45" si="7">K16+O16</f>
        <v>10371745</v>
      </c>
      <c r="K16" s="10">
        <f t="shared" ref="K16:K45" si="8">L16+M16+N16</f>
        <v>2191784</v>
      </c>
      <c r="L16" s="46">
        <v>1380912</v>
      </c>
      <c r="M16" s="10">
        <v>810872</v>
      </c>
      <c r="N16" s="10"/>
      <c r="O16" s="10">
        <v>8179961</v>
      </c>
      <c r="P16" s="10">
        <f t="shared" ref="P16:P45" si="9">E16+J16</f>
        <v>69144964</v>
      </c>
      <c r="Q16" s="10"/>
      <c r="R16" s="21"/>
      <c r="S16"/>
      <c r="T16" s="34"/>
      <c r="U16" s="34"/>
      <c r="V16" s="34"/>
      <c r="W16" s="34"/>
    </row>
    <row r="17" spans="1:23" s="39" customFormat="1" ht="39.9" customHeight="1" x14ac:dyDescent="0.3">
      <c r="A17" s="34"/>
      <c r="B17" s="35" t="s">
        <v>431</v>
      </c>
      <c r="C17" s="36" t="s">
        <v>79</v>
      </c>
      <c r="D17" s="37"/>
      <c r="E17" s="12">
        <f t="shared" si="3"/>
        <v>43203791</v>
      </c>
      <c r="F17" s="12"/>
      <c r="G17" s="12">
        <f>SUM('Tabela 2 Alokacja na zakresy'!G55:G60)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6">
        <v>1015100</v>
      </c>
      <c r="M17" s="10">
        <v>766532</v>
      </c>
      <c r="N17" s="10"/>
      <c r="O17" s="10">
        <v>5842566</v>
      </c>
      <c r="P17" s="10">
        <f t="shared" si="9"/>
        <v>50827989</v>
      </c>
      <c r="Q17" s="10"/>
      <c r="R17" s="21"/>
      <c r="S17"/>
      <c r="T17" s="34"/>
      <c r="U17" s="34"/>
      <c r="V17" s="34"/>
      <c r="W17" s="34"/>
    </row>
    <row r="18" spans="1:23" s="39" customFormat="1" ht="39.9" customHeight="1" x14ac:dyDescent="0.3">
      <c r="A18" s="34"/>
      <c r="B18" s="35" t="s">
        <v>290</v>
      </c>
      <c r="C18" s="42" t="s">
        <v>79</v>
      </c>
      <c r="D18" s="37"/>
      <c r="E18" s="12">
        <f t="shared" si="3"/>
        <v>22000000</v>
      </c>
      <c r="F18" s="12"/>
      <c r="G18" s="12">
        <f>SUM('Tabela 2 Alokacja na zakresy'!G61:G68)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1"/>
      <c r="S18"/>
      <c r="T18" s="34"/>
      <c r="U18" s="34"/>
      <c r="V18" s="34"/>
      <c r="W18" s="34"/>
    </row>
    <row r="19" spans="1:23" s="39" customFormat="1" ht="39.9" customHeight="1" x14ac:dyDescent="0.3">
      <c r="A19" s="34"/>
      <c r="B19" s="35" t="s">
        <v>291</v>
      </c>
      <c r="C19" s="42" t="s">
        <v>79</v>
      </c>
      <c r="D19" s="37"/>
      <c r="E19" s="12">
        <f t="shared" si="3"/>
        <v>7742486</v>
      </c>
      <c r="F19" s="12"/>
      <c r="G19" s="12">
        <f>SUM('Tabela 2 Alokacja na zakresy'!G69)</f>
        <v>7742486</v>
      </c>
      <c r="H19" s="12"/>
      <c r="I19" s="12"/>
      <c r="J19" s="10">
        <f t="shared" si="7"/>
        <v>7327144</v>
      </c>
      <c r="K19" s="10">
        <f t="shared" si="8"/>
        <v>7327144</v>
      </c>
      <c r="L19" s="46">
        <v>1506963</v>
      </c>
      <c r="M19" s="10">
        <v>5820181</v>
      </c>
      <c r="N19" s="10"/>
      <c r="O19" s="10"/>
      <c r="P19" s="10">
        <f t="shared" si="9"/>
        <v>15069630</v>
      </c>
      <c r="Q19" s="47"/>
      <c r="R19" s="21"/>
      <c r="S19"/>
      <c r="T19" s="34"/>
      <c r="U19" s="34"/>
      <c r="V19" s="34"/>
      <c r="W19" s="34"/>
    </row>
    <row r="20" spans="1:23" s="39" customFormat="1" ht="39.9" customHeight="1" x14ac:dyDescent="0.3">
      <c r="A20" s="34"/>
      <c r="B20" s="35" t="s">
        <v>217</v>
      </c>
      <c r="C20" s="36" t="s">
        <v>220</v>
      </c>
      <c r="D20" s="37"/>
      <c r="E20" s="12">
        <f t="shared" si="3"/>
        <v>69946664</v>
      </c>
      <c r="F20" s="12"/>
      <c r="G20" s="12">
        <f>SUM('Tabela 2 Alokacja na zakresy'!G70:G74)</f>
        <v>69946664</v>
      </c>
      <c r="H20" s="12"/>
      <c r="I20" s="12"/>
      <c r="J20" s="10">
        <f t="shared" si="7"/>
        <v>12343529</v>
      </c>
      <c r="K20" s="10">
        <f t="shared" si="8"/>
        <v>2454804</v>
      </c>
      <c r="L20" s="10"/>
      <c r="M20" s="10">
        <v>2454804</v>
      </c>
      <c r="N20" s="10"/>
      <c r="O20" s="10">
        <v>9888725</v>
      </c>
      <c r="P20" s="10">
        <f t="shared" si="9"/>
        <v>82290193</v>
      </c>
      <c r="Q20" s="47"/>
      <c r="R20" s="21"/>
      <c r="S20"/>
      <c r="T20" s="34"/>
      <c r="U20" s="34"/>
      <c r="V20" s="34"/>
      <c r="W20" s="34"/>
    </row>
    <row r="21" spans="1:23" s="39" customFormat="1" ht="39.9" customHeight="1" x14ac:dyDescent="0.3">
      <c r="A21" s="34"/>
      <c r="B21" s="35" t="s">
        <v>432</v>
      </c>
      <c r="C21" s="36" t="s">
        <v>220</v>
      </c>
      <c r="D21" s="37"/>
      <c r="E21" s="12">
        <f t="shared" si="3"/>
        <v>15679209</v>
      </c>
      <c r="F21" s="12"/>
      <c r="G21" s="12">
        <f>SUM('Tabela 2 Alokacja na zakresy'!G75:G79)</f>
        <v>15679209</v>
      </c>
      <c r="H21" s="12"/>
      <c r="I21" s="12"/>
      <c r="J21" s="10">
        <f t="shared" si="7"/>
        <v>2766919</v>
      </c>
      <c r="K21" s="10">
        <f t="shared" si="8"/>
        <v>1298824</v>
      </c>
      <c r="L21" s="10"/>
      <c r="M21" s="10">
        <v>1298824</v>
      </c>
      <c r="N21" s="10"/>
      <c r="O21" s="10">
        <v>1468095</v>
      </c>
      <c r="P21" s="10">
        <f t="shared" si="9"/>
        <v>18446128</v>
      </c>
      <c r="Q21" s="47"/>
      <c r="R21" s="21"/>
      <c r="S21"/>
      <c r="T21" s="34"/>
      <c r="U21" s="34"/>
      <c r="V21" s="34"/>
      <c r="W21" s="34"/>
    </row>
    <row r="22" spans="1:23" s="39" customFormat="1" ht="39.9" customHeight="1" x14ac:dyDescent="0.3">
      <c r="A22" s="34"/>
      <c r="B22" s="35" t="s">
        <v>218</v>
      </c>
      <c r="C22" s="36" t="s">
        <v>220</v>
      </c>
      <c r="D22" s="37"/>
      <c r="E22" s="12">
        <f t="shared" si="3"/>
        <v>30000000</v>
      </c>
      <c r="F22" s="12"/>
      <c r="G22" s="12">
        <f>SUM('Tabela 2 Alokacja na zakresy'!G80:G84)</f>
        <v>30000000</v>
      </c>
      <c r="H22" s="12"/>
      <c r="I22" s="12"/>
      <c r="J22" s="10">
        <f t="shared" si="7"/>
        <v>5294118</v>
      </c>
      <c r="K22" s="10"/>
      <c r="L22" s="10"/>
      <c r="M22" s="10"/>
      <c r="N22" s="10"/>
      <c r="O22" s="10">
        <v>5294118</v>
      </c>
      <c r="P22" s="10">
        <f t="shared" si="9"/>
        <v>35294118</v>
      </c>
      <c r="Q22" s="47"/>
      <c r="R22" s="21"/>
      <c r="S22"/>
      <c r="T22" s="34"/>
      <c r="U22" s="34"/>
      <c r="V22" s="34"/>
      <c r="W22" s="34"/>
    </row>
    <row r="23" spans="1:23" s="39" customFormat="1" ht="39.9" customHeight="1" x14ac:dyDescent="0.3">
      <c r="A23" s="34"/>
      <c r="B23" s="35" t="s">
        <v>219</v>
      </c>
      <c r="C23" s="36" t="s">
        <v>221</v>
      </c>
      <c r="D23" s="37"/>
      <c r="E23" s="12">
        <f t="shared" si="3"/>
        <v>20094157</v>
      </c>
      <c r="F23" s="12"/>
      <c r="G23" s="12">
        <f>SUM('Tabela 2 Alokacja na zakresy'!G85:G87)</f>
        <v>20094157</v>
      </c>
      <c r="H23" s="12"/>
      <c r="I23" s="12"/>
      <c r="J23" s="10">
        <f t="shared" si="7"/>
        <v>3546028</v>
      </c>
      <c r="K23" s="10">
        <f t="shared" si="8"/>
        <v>1078255</v>
      </c>
      <c r="L23" s="10"/>
      <c r="M23" s="10">
        <v>1078255</v>
      </c>
      <c r="N23" s="10"/>
      <c r="O23" s="10">
        <v>2467773</v>
      </c>
      <c r="P23" s="10">
        <f t="shared" si="9"/>
        <v>23640185</v>
      </c>
      <c r="Q23" s="10"/>
      <c r="R23" s="21"/>
      <c r="S23"/>
      <c r="T23" s="34"/>
      <c r="U23" s="34"/>
      <c r="V23" s="34"/>
      <c r="W23" s="34"/>
    </row>
    <row r="24" spans="1:23" s="39" customFormat="1" ht="39.9" customHeight="1" x14ac:dyDescent="0.3">
      <c r="A24" s="34"/>
      <c r="B24" s="88" t="s">
        <v>433</v>
      </c>
      <c r="C24" s="36" t="s">
        <v>221</v>
      </c>
      <c r="D24" s="37"/>
      <c r="E24" s="12">
        <f t="shared" si="3"/>
        <v>5029500</v>
      </c>
      <c r="F24" s="12"/>
      <c r="G24" s="12">
        <f>SUM('Tabela 2 Alokacja na zakresy'!G88:G90)</f>
        <v>5029500</v>
      </c>
      <c r="H24" s="12"/>
      <c r="I24" s="12"/>
      <c r="J24" s="10">
        <f t="shared" si="7"/>
        <v>887559</v>
      </c>
      <c r="K24" s="10">
        <f t="shared" si="8"/>
        <v>411765</v>
      </c>
      <c r="L24" s="10"/>
      <c r="M24" s="10">
        <v>411765</v>
      </c>
      <c r="N24" s="10"/>
      <c r="O24" s="10">
        <v>475794</v>
      </c>
      <c r="P24" s="10">
        <f t="shared" si="9"/>
        <v>5917059</v>
      </c>
      <c r="Q24" s="10"/>
      <c r="R24" s="21"/>
      <c r="S24"/>
      <c r="T24" s="34"/>
      <c r="U24" s="34"/>
      <c r="V24" s="34"/>
      <c r="W24" s="34"/>
    </row>
    <row r="25" spans="1:23" s="39" customFormat="1" ht="39.9" customHeight="1" x14ac:dyDescent="0.3">
      <c r="A25" s="34"/>
      <c r="B25" s="35" t="s">
        <v>292</v>
      </c>
      <c r="C25" s="36" t="s">
        <v>293</v>
      </c>
      <c r="D25" s="37"/>
      <c r="E25" s="12">
        <f t="shared" si="3"/>
        <v>24000000</v>
      </c>
      <c r="F25" s="12"/>
      <c r="G25" s="12">
        <f>SUM('Tabela 2 Alokacja na zakresy'!G91:G94)</f>
        <v>24000000</v>
      </c>
      <c r="H25" s="12"/>
      <c r="I25" s="12"/>
      <c r="J25" s="10">
        <f t="shared" si="7"/>
        <v>4235294</v>
      </c>
      <c r="K25" s="10">
        <f t="shared" si="8"/>
        <v>2811765</v>
      </c>
      <c r="L25" s="10"/>
      <c r="M25" s="10">
        <v>2811765</v>
      </c>
      <c r="N25" s="10"/>
      <c r="O25" s="10">
        <v>1423529</v>
      </c>
      <c r="P25" s="10">
        <f t="shared" si="9"/>
        <v>28235294</v>
      </c>
      <c r="Q25" s="10"/>
      <c r="R25" s="21"/>
      <c r="S25"/>
      <c r="T25" s="34"/>
      <c r="U25" s="34"/>
      <c r="V25" s="34"/>
      <c r="W25" s="34"/>
    </row>
    <row r="26" spans="1:23" s="39" customFormat="1" ht="39.9" customHeight="1" x14ac:dyDescent="0.3">
      <c r="A26" s="34"/>
      <c r="B26" s="35" t="s">
        <v>294</v>
      </c>
      <c r="C26" s="36" t="s">
        <v>293</v>
      </c>
      <c r="D26" s="37"/>
      <c r="E26" s="12">
        <f t="shared" si="3"/>
        <v>10079825</v>
      </c>
      <c r="F26" s="12"/>
      <c r="G26" s="12">
        <f>SUM('Tabela 2 Alokacja na zakresy'!G95:G98)</f>
        <v>10079825</v>
      </c>
      <c r="H26" s="12"/>
      <c r="I26" s="12"/>
      <c r="J26" s="10">
        <f t="shared" si="7"/>
        <v>1778793</v>
      </c>
      <c r="K26" s="10">
        <f t="shared" si="8"/>
        <v>1600913</v>
      </c>
      <c r="L26" s="10"/>
      <c r="M26" s="10">
        <v>1600913</v>
      </c>
      <c r="N26" s="10"/>
      <c r="O26" s="10">
        <v>177880</v>
      </c>
      <c r="P26" s="10">
        <f t="shared" si="9"/>
        <v>11858618</v>
      </c>
      <c r="Q26" s="10"/>
      <c r="R26" s="21"/>
      <c r="S26"/>
      <c r="T26" s="34"/>
      <c r="U26" s="34"/>
      <c r="V26" s="34"/>
      <c r="W26" s="34"/>
    </row>
    <row r="27" spans="1:23" s="39" customFormat="1" ht="39.9" customHeight="1" x14ac:dyDescent="0.3">
      <c r="A27" s="34"/>
      <c r="B27" s="35" t="s">
        <v>378</v>
      </c>
      <c r="C27" s="36" t="s">
        <v>293</v>
      </c>
      <c r="D27" s="37"/>
      <c r="E27" s="12">
        <f t="shared" si="3"/>
        <v>7660000</v>
      </c>
      <c r="F27" s="12"/>
      <c r="G27" s="12">
        <f>SUM('Tabela 2 Alokacja na zakresy'!G99:G101)</f>
        <v>7660000</v>
      </c>
      <c r="H27" s="12"/>
      <c r="I27" s="12"/>
      <c r="J27" s="10">
        <f t="shared" si="7"/>
        <v>1351765</v>
      </c>
      <c r="K27" s="10">
        <f t="shared" si="8"/>
        <v>675883</v>
      </c>
      <c r="L27" s="10"/>
      <c r="M27" s="10">
        <v>675883</v>
      </c>
      <c r="N27" s="10"/>
      <c r="O27" s="10">
        <v>675882</v>
      </c>
      <c r="P27" s="10">
        <f t="shared" si="9"/>
        <v>9011765</v>
      </c>
      <c r="Q27" s="10"/>
      <c r="R27" s="21"/>
      <c r="S27"/>
      <c r="T27" s="34"/>
      <c r="U27" s="34"/>
      <c r="V27" s="34"/>
      <c r="W27" s="34"/>
    </row>
    <row r="28" spans="1:23" s="39" customFormat="1" ht="39.9" customHeight="1" x14ac:dyDescent="0.3">
      <c r="A28" s="34"/>
      <c r="B28" s="35" t="s">
        <v>334</v>
      </c>
      <c r="C28" s="36" t="s">
        <v>338</v>
      </c>
      <c r="D28" s="37"/>
      <c r="E28" s="12">
        <f t="shared" si="3"/>
        <v>52663983</v>
      </c>
      <c r="F28" s="12"/>
      <c r="G28" s="12">
        <f>SUM('Tabela 2 Alokacja na zakresy'!G102:G108)</f>
        <v>52663983</v>
      </c>
      <c r="H28" s="12"/>
      <c r="I28" s="12"/>
      <c r="J28" s="10">
        <f t="shared" si="7"/>
        <v>9293644</v>
      </c>
      <c r="K28" s="10">
        <f t="shared" si="8"/>
        <v>2293642</v>
      </c>
      <c r="L28" s="10"/>
      <c r="M28" s="10">
        <v>2293642</v>
      </c>
      <c r="N28" s="10"/>
      <c r="O28" s="10">
        <v>7000002</v>
      </c>
      <c r="P28" s="10">
        <f t="shared" si="9"/>
        <v>61957627</v>
      </c>
      <c r="Q28" s="10"/>
      <c r="R28" s="21"/>
      <c r="S28"/>
      <c r="T28" s="34"/>
      <c r="U28" s="34"/>
      <c r="V28" s="34"/>
      <c r="W28" s="34"/>
    </row>
    <row r="29" spans="1:23" s="39" customFormat="1" ht="39.9" customHeight="1" x14ac:dyDescent="0.3">
      <c r="A29" s="34"/>
      <c r="B29" s="35" t="s">
        <v>335</v>
      </c>
      <c r="C29" s="36" t="s">
        <v>338</v>
      </c>
      <c r="D29" s="37"/>
      <c r="E29" s="12">
        <f t="shared" si="3"/>
        <v>4000000</v>
      </c>
      <c r="F29" s="12"/>
      <c r="G29" s="12">
        <f>SUM('Tabela 2 Alokacja na zakresy'!G109:G111)</f>
        <v>4000000</v>
      </c>
      <c r="H29" s="12"/>
      <c r="I29" s="12"/>
      <c r="J29" s="10">
        <f t="shared" si="7"/>
        <v>705882</v>
      </c>
      <c r="K29" s="10"/>
      <c r="L29" s="10"/>
      <c r="M29" s="10"/>
      <c r="N29" s="10"/>
      <c r="O29" s="10">
        <v>705882</v>
      </c>
      <c r="P29" s="10">
        <f t="shared" si="9"/>
        <v>4705882</v>
      </c>
      <c r="Q29" s="10"/>
      <c r="R29" s="21"/>
      <c r="S29"/>
      <c r="T29" s="34"/>
      <c r="U29" s="34"/>
      <c r="V29" s="34"/>
      <c r="W29" s="34"/>
    </row>
    <row r="30" spans="1:23" s="39" customFormat="1" ht="39.9" customHeight="1" x14ac:dyDescent="0.3">
      <c r="A30" s="34"/>
      <c r="B30" s="35" t="s">
        <v>336</v>
      </c>
      <c r="C30" s="36" t="s">
        <v>339</v>
      </c>
      <c r="D30" s="103"/>
      <c r="E30" s="12">
        <f t="shared" si="3"/>
        <v>36601919</v>
      </c>
      <c r="F30" s="12"/>
      <c r="G30" s="12">
        <f>SUM('Tabela 2 Alokacja na zakresy'!G112:G117)</f>
        <v>36601919</v>
      </c>
      <c r="H30" s="12"/>
      <c r="I30" s="12"/>
      <c r="J30" s="10">
        <f t="shared" si="7"/>
        <v>6459162</v>
      </c>
      <c r="K30" s="10">
        <f t="shared" si="8"/>
        <v>2002471</v>
      </c>
      <c r="L30" s="46">
        <v>406165</v>
      </c>
      <c r="M30" s="10">
        <v>1593835</v>
      </c>
      <c r="N30" s="10">
        <v>2471</v>
      </c>
      <c r="O30" s="10">
        <v>4456691</v>
      </c>
      <c r="P30" s="10">
        <f t="shared" si="9"/>
        <v>43061081</v>
      </c>
      <c r="Q30" s="10"/>
      <c r="R30" s="21"/>
      <c r="S30"/>
      <c r="T30" s="34"/>
      <c r="U30" s="34"/>
      <c r="V30" s="34"/>
      <c r="W30" s="34"/>
    </row>
    <row r="31" spans="1:23" s="39" customFormat="1" ht="39.9" customHeight="1" x14ac:dyDescent="0.3">
      <c r="A31" s="34"/>
      <c r="B31" s="35" t="s">
        <v>434</v>
      </c>
      <c r="C31" s="36" t="s">
        <v>339</v>
      </c>
      <c r="D31" s="37"/>
      <c r="E31" s="12">
        <f t="shared" si="3"/>
        <v>10110532</v>
      </c>
      <c r="F31" s="12"/>
      <c r="G31" s="12">
        <f>SUM('Tabela 2 Alokacja na zakresy'!G118:G123)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1"/>
      <c r="S31"/>
      <c r="T31" s="34"/>
      <c r="U31" s="34"/>
      <c r="V31" s="34"/>
      <c r="W31" s="34"/>
    </row>
    <row r="32" spans="1:23" s="39" customFormat="1" ht="39.9" customHeight="1" x14ac:dyDescent="0.3">
      <c r="A32" s="34"/>
      <c r="B32" s="35" t="s">
        <v>337</v>
      </c>
      <c r="C32" s="36" t="s">
        <v>339</v>
      </c>
      <c r="D32" s="103"/>
      <c r="E32" s="12">
        <f t="shared" si="3"/>
        <v>14988687</v>
      </c>
      <c r="F32" s="12"/>
      <c r="G32" s="12">
        <f>SUM('Tabela 2 Alokacja na zakresy'!G124)</f>
        <v>14988687</v>
      </c>
      <c r="H32" s="12"/>
      <c r="I32" s="12"/>
      <c r="J32" s="10">
        <f t="shared" si="7"/>
        <v>2645062</v>
      </c>
      <c r="K32" s="10">
        <f t="shared" si="8"/>
        <v>1011059</v>
      </c>
      <c r="L32" s="10"/>
      <c r="M32" s="10">
        <v>1000000</v>
      </c>
      <c r="N32" s="10">
        <v>11059</v>
      </c>
      <c r="O32" s="10">
        <v>1634003</v>
      </c>
      <c r="P32" s="10">
        <f t="shared" si="9"/>
        <v>17633749</v>
      </c>
      <c r="Q32" s="10"/>
      <c r="R32" s="21"/>
      <c r="S32"/>
      <c r="T32" s="34"/>
      <c r="U32" s="34"/>
      <c r="V32" s="34"/>
      <c r="W32" s="34"/>
    </row>
    <row r="33" spans="1:23" ht="39.9" customHeight="1" x14ac:dyDescent="0.3">
      <c r="A33" s="17"/>
      <c r="B33" s="35" t="s">
        <v>382</v>
      </c>
      <c r="C33" s="36" t="s">
        <v>339</v>
      </c>
      <c r="D33" s="37"/>
      <c r="E33" s="12">
        <f t="shared" si="3"/>
        <v>3595468</v>
      </c>
      <c r="F33" s="12"/>
      <c r="G33" s="12">
        <f>SUM('Tabela 2 Alokacja na zakresy'!G125)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  <c r="S33"/>
      <c r="T33" s="17"/>
      <c r="U33" s="17"/>
      <c r="V33" s="17"/>
      <c r="W33" s="17"/>
    </row>
    <row r="34" spans="1:23" ht="39.9" customHeight="1" x14ac:dyDescent="0.3">
      <c r="A34" s="17"/>
      <c r="B34" s="35" t="s">
        <v>380</v>
      </c>
      <c r="C34" s="36" t="s">
        <v>400</v>
      </c>
      <c r="D34" s="37"/>
      <c r="E34" s="12">
        <f t="shared" si="3"/>
        <v>7808325</v>
      </c>
      <c r="F34" s="12"/>
      <c r="G34" s="12">
        <f>SUM('Tabela 2 Alokacja na zakresy'!G126:G131)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6">
        <v>1053250</v>
      </c>
      <c r="P34" s="10">
        <f t="shared" si="9"/>
        <v>9186265</v>
      </c>
      <c r="Q34" s="10"/>
      <c r="S34"/>
      <c r="T34" s="17"/>
      <c r="U34" s="17"/>
      <c r="V34" s="17"/>
      <c r="W34" s="17"/>
    </row>
    <row r="35" spans="1:23" ht="39.9" customHeight="1" x14ac:dyDescent="0.3">
      <c r="A35" s="17"/>
      <c r="B35" s="35" t="s">
        <v>425</v>
      </c>
      <c r="C35" s="36" t="s">
        <v>220</v>
      </c>
      <c r="D35" s="37"/>
      <c r="E35" s="12">
        <f t="shared" si="3"/>
        <v>6352388</v>
      </c>
      <c r="F35" s="12"/>
      <c r="G35" s="12">
        <f>SUM('Tabela 2 Alokacja na zakresy'!G132:G136)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6">
        <v>584539</v>
      </c>
      <c r="P35" s="10">
        <f t="shared" si="9"/>
        <v>7473398</v>
      </c>
      <c r="Q35" s="10"/>
      <c r="S35"/>
      <c r="T35" s="17"/>
      <c r="U35" s="17"/>
      <c r="V35" s="17"/>
      <c r="W35" s="17"/>
    </row>
    <row r="36" spans="1:23" ht="39.9" customHeight="1" x14ac:dyDescent="0.3">
      <c r="A36" s="17"/>
      <c r="B36" s="88" t="s">
        <v>426</v>
      </c>
      <c r="C36" s="36" t="s">
        <v>221</v>
      </c>
      <c r="D36" s="37"/>
      <c r="E36" s="12">
        <f t="shared" si="3"/>
        <v>7837997</v>
      </c>
      <c r="F36" s="12"/>
      <c r="G36" s="12">
        <f>SUM('Tabela 2 Alokacja na zakresy'!G137:G139)</f>
        <v>7837997</v>
      </c>
      <c r="H36" s="12"/>
      <c r="I36" s="12"/>
      <c r="J36" s="10">
        <f t="shared" si="7"/>
        <v>1383176</v>
      </c>
      <c r="K36" s="10">
        <f t="shared" si="8"/>
        <v>642353</v>
      </c>
      <c r="L36" s="10"/>
      <c r="M36" s="10">
        <v>642353</v>
      </c>
      <c r="N36" s="10"/>
      <c r="O36" s="10">
        <v>740823</v>
      </c>
      <c r="P36" s="10">
        <f t="shared" si="9"/>
        <v>9221173</v>
      </c>
      <c r="Q36" s="10"/>
      <c r="S36"/>
      <c r="T36" s="17"/>
      <c r="U36" s="17"/>
      <c r="V36" s="17"/>
      <c r="W36" s="17"/>
    </row>
    <row r="37" spans="1:23" ht="39.9" customHeight="1" x14ac:dyDescent="0.3">
      <c r="A37" s="17"/>
      <c r="B37" s="35" t="s">
        <v>427</v>
      </c>
      <c r="C37" s="36" t="s">
        <v>339</v>
      </c>
      <c r="D37" s="37"/>
      <c r="E37" s="12">
        <f t="shared" si="3"/>
        <v>2211845</v>
      </c>
      <c r="F37" s="12"/>
      <c r="G37" s="12">
        <f>SUM('Tabela 2 Alokacja na zakresy'!G140)</f>
        <v>2211845</v>
      </c>
      <c r="H37" s="12"/>
      <c r="I37" s="12"/>
      <c r="J37" s="10">
        <f t="shared" si="7"/>
        <v>390326</v>
      </c>
      <c r="K37" s="10">
        <f t="shared" si="8"/>
        <v>196097</v>
      </c>
      <c r="L37" s="10"/>
      <c r="M37" s="10">
        <v>196097</v>
      </c>
      <c r="N37" s="10"/>
      <c r="O37" s="10">
        <v>194229</v>
      </c>
      <c r="P37" s="10">
        <f t="shared" si="9"/>
        <v>2602171</v>
      </c>
      <c r="Q37" s="10"/>
      <c r="S37"/>
      <c r="T37" s="17"/>
      <c r="U37" s="17"/>
      <c r="V37" s="17"/>
      <c r="W37" s="17"/>
    </row>
    <row r="38" spans="1:23" ht="39.9" customHeight="1" x14ac:dyDescent="0.3">
      <c r="A38" s="17"/>
      <c r="B38" s="35" t="s">
        <v>435</v>
      </c>
      <c r="C38" s="36" t="s">
        <v>79</v>
      </c>
      <c r="D38" s="37"/>
      <c r="E38" s="12">
        <f t="shared" si="3"/>
        <v>10853569</v>
      </c>
      <c r="F38" s="12"/>
      <c r="G38" s="12">
        <f>SUM('Tabela 2 Alokacja na zakresy'!G141:G146)</f>
        <v>10853569</v>
      </c>
      <c r="H38" s="12"/>
      <c r="I38" s="12"/>
      <c r="J38" s="10">
        <f t="shared" si="7"/>
        <v>1915336</v>
      </c>
      <c r="K38" s="10">
        <f t="shared" si="8"/>
        <v>443318</v>
      </c>
      <c r="L38" s="10">
        <v>255011</v>
      </c>
      <c r="M38" s="10">
        <v>188307</v>
      </c>
      <c r="N38" s="10"/>
      <c r="O38" s="46">
        <v>1472018</v>
      </c>
      <c r="P38" s="10">
        <f t="shared" si="9"/>
        <v>12768905</v>
      </c>
      <c r="Q38" s="10"/>
      <c r="S38"/>
      <c r="T38" s="17"/>
      <c r="U38" s="17"/>
      <c r="V38" s="17"/>
      <c r="W38" s="17"/>
    </row>
    <row r="39" spans="1:23" ht="39.9" customHeight="1" x14ac:dyDescent="0.3">
      <c r="A39" s="17"/>
      <c r="B39" s="35" t="s">
        <v>436</v>
      </c>
      <c r="C39" s="36" t="s">
        <v>220</v>
      </c>
      <c r="D39" s="37"/>
      <c r="E39" s="12">
        <f t="shared" si="3"/>
        <v>3553403</v>
      </c>
      <c r="F39" s="12"/>
      <c r="G39" s="12">
        <f>SUM('Tabela 2 Alokacja na zakresy'!G147:G151)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  <c r="S39"/>
      <c r="T39" s="17"/>
      <c r="U39" s="17"/>
      <c r="V39" s="17"/>
      <c r="W39" s="17"/>
    </row>
    <row r="40" spans="1:23" ht="39.9" customHeight="1" x14ac:dyDescent="0.3">
      <c r="A40" s="17"/>
      <c r="B40" s="88" t="s">
        <v>437</v>
      </c>
      <c r="C40" s="36" t="s">
        <v>221</v>
      </c>
      <c r="D40" s="37"/>
      <c r="E40" s="12">
        <f t="shared" si="3"/>
        <v>3276672</v>
      </c>
      <c r="F40" s="12"/>
      <c r="G40" s="12">
        <f>SUM('Tabela 2 Alokacja na zakresy'!G152:G154)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  <c r="S40"/>
      <c r="T40" s="17"/>
      <c r="U40" s="17"/>
      <c r="V40" s="17"/>
      <c r="W40" s="17"/>
    </row>
    <row r="41" spans="1:23" ht="39.9" customHeight="1" x14ac:dyDescent="0.3">
      <c r="A41" s="17"/>
      <c r="B41" s="35" t="s">
        <v>438</v>
      </c>
      <c r="C41" s="36" t="s">
        <v>339</v>
      </c>
      <c r="D41" s="37"/>
      <c r="E41" s="12">
        <f t="shared" si="3"/>
        <v>1618862</v>
      </c>
      <c r="F41" s="12"/>
      <c r="G41" s="12">
        <f>SUM('Tabela 2 Alokacja na zakresy'!G155:G160)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  <c r="S41"/>
      <c r="T41" s="17"/>
      <c r="U41" s="17"/>
      <c r="V41" s="17"/>
      <c r="W41" s="17"/>
    </row>
    <row r="42" spans="1:23" ht="39.9" customHeight="1" x14ac:dyDescent="0.3">
      <c r="A42" s="17"/>
      <c r="B42" s="35" t="s">
        <v>428</v>
      </c>
      <c r="C42" s="36" t="s">
        <v>79</v>
      </c>
      <c r="D42" s="37"/>
      <c r="E42" s="12">
        <f t="shared" si="3"/>
        <v>4468338</v>
      </c>
      <c r="F42" s="12"/>
      <c r="G42" s="12">
        <f>SUM('Tabela 2 Alokacja na zakresy'!G161:G166)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6">
        <v>601159</v>
      </c>
      <c r="P42" s="10">
        <f t="shared" si="9"/>
        <v>5256868</v>
      </c>
      <c r="Q42" s="10"/>
      <c r="S42"/>
      <c r="T42" s="17"/>
      <c r="U42" s="17"/>
      <c r="V42" s="17"/>
      <c r="W42" s="17"/>
    </row>
    <row r="43" spans="1:23" ht="39.9" customHeight="1" x14ac:dyDescent="0.3">
      <c r="A43" s="17"/>
      <c r="B43" s="35" t="s">
        <v>429</v>
      </c>
      <c r="C43" s="36" t="s">
        <v>220</v>
      </c>
      <c r="D43" s="37"/>
      <c r="E43" s="12">
        <f t="shared" si="3"/>
        <v>8178766</v>
      </c>
      <c r="F43" s="12"/>
      <c r="G43" s="12">
        <f>SUM('Tabela 2 Alokacja na zakresy'!G167:G171)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  <c r="S43"/>
      <c r="T43" s="17"/>
      <c r="U43" s="17"/>
      <c r="V43" s="17"/>
      <c r="W43" s="17"/>
    </row>
    <row r="44" spans="1:23" ht="39.9" customHeight="1" x14ac:dyDescent="0.3">
      <c r="A44" s="17"/>
      <c r="B44" s="88" t="s">
        <v>430</v>
      </c>
      <c r="C44" s="36" t="s">
        <v>221</v>
      </c>
      <c r="D44" s="37"/>
      <c r="E44" s="12">
        <f t="shared" si="3"/>
        <v>3975605</v>
      </c>
      <c r="F44" s="12"/>
      <c r="G44" s="12">
        <f>SUM('Tabela 2 Alokacja na zakresy'!G172:G174)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  <c r="S44"/>
      <c r="T44" s="17"/>
      <c r="U44" s="17"/>
      <c r="V44" s="17"/>
      <c r="W44" s="17"/>
    </row>
    <row r="45" spans="1:23" ht="39.9" customHeight="1" x14ac:dyDescent="0.3">
      <c r="A45" s="17"/>
      <c r="B45" s="35" t="s">
        <v>444</v>
      </c>
      <c r="C45" s="36" t="s">
        <v>339</v>
      </c>
      <c r="D45" s="37"/>
      <c r="E45" s="12">
        <f t="shared" si="3"/>
        <v>192687</v>
      </c>
      <c r="F45" s="12"/>
      <c r="G45" s="12">
        <f>SUM('Tabela 2 Alokacja na zakresy'!G175)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  <c r="S45"/>
      <c r="T45" s="17"/>
      <c r="U45" s="17"/>
      <c r="V45" s="17"/>
      <c r="W45" s="17"/>
    </row>
    <row r="46" spans="1:23" s="45" customFormat="1" ht="39.9" customHeight="1" x14ac:dyDescent="0.3">
      <c r="A46" s="44"/>
      <c r="B46" s="30" t="s">
        <v>59</v>
      </c>
      <c r="C46" s="32"/>
      <c r="D46" s="32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3">
        <f>K46+O46</f>
        <v>26212942</v>
      </c>
      <c r="K46" s="33">
        <f>L46+M46+N46</f>
        <v>14417118</v>
      </c>
      <c r="L46" s="33">
        <f>L47+L48+L49+L50+L51</f>
        <v>3491756</v>
      </c>
      <c r="M46" s="33">
        <f>M47+M48+M49+M50+M51</f>
        <v>10925362</v>
      </c>
      <c r="N46" s="33"/>
      <c r="O46" s="33">
        <f>O47+O48+O49+O50+O51</f>
        <v>11795824</v>
      </c>
      <c r="P46" s="33">
        <f>E46+J46</f>
        <v>174752942</v>
      </c>
      <c r="Q46" s="77"/>
      <c r="R46" s="21"/>
      <c r="S46"/>
      <c r="T46" s="44"/>
      <c r="U46" s="44"/>
      <c r="V46" s="44"/>
      <c r="W46" s="44"/>
    </row>
    <row r="47" spans="1:23" ht="39.9" customHeight="1" x14ac:dyDescent="0.3">
      <c r="A47" s="17"/>
      <c r="B47" s="35" t="s">
        <v>58</v>
      </c>
      <c r="C47" s="36" t="s">
        <v>77</v>
      </c>
      <c r="D47" s="37"/>
      <c r="E47" s="12">
        <f t="shared" ref="E47:E51" si="10">F47+G47+H47+I47</f>
        <v>79736758</v>
      </c>
      <c r="F47" s="12"/>
      <c r="G47" s="12">
        <f>SUM('Tabela 2 Alokacja na zakresy'!G176:G183)</f>
        <v>79736758</v>
      </c>
      <c r="H47" s="13"/>
      <c r="I47" s="12"/>
      <c r="J47" s="10">
        <f t="shared" ref="J47:J51" si="11">K47+O47</f>
        <v>14071193</v>
      </c>
      <c r="K47" s="10">
        <f t="shared" ref="K47:K51" si="12">L47+M47+N47</f>
        <v>8256303</v>
      </c>
      <c r="L47" s="46">
        <v>1874386</v>
      </c>
      <c r="M47" s="10">
        <v>6381917</v>
      </c>
      <c r="N47" s="10"/>
      <c r="O47" s="10">
        <v>5814890</v>
      </c>
      <c r="P47" s="10">
        <f t="shared" ref="P47:P51" si="13">E47+J47</f>
        <v>93807951</v>
      </c>
      <c r="Q47" s="10"/>
      <c r="S47"/>
      <c r="T47" s="17"/>
      <c r="U47" s="17"/>
      <c r="V47" s="17"/>
      <c r="W47" s="17"/>
    </row>
    <row r="48" spans="1:23" ht="39.9" customHeight="1" x14ac:dyDescent="0.3">
      <c r="A48" s="17"/>
      <c r="B48" s="35" t="s">
        <v>439</v>
      </c>
      <c r="C48" s="36" t="s">
        <v>77</v>
      </c>
      <c r="D48" s="37"/>
      <c r="E48" s="12">
        <f t="shared" si="10"/>
        <v>47054882</v>
      </c>
      <c r="F48" s="12"/>
      <c r="G48" s="12">
        <f>SUM('Tabela 2 Alokacja na zakresy'!G184:G191)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6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  <c r="S48"/>
      <c r="T48" s="17"/>
      <c r="U48" s="17"/>
      <c r="V48" s="17"/>
      <c r="W48" s="17"/>
    </row>
    <row r="49" spans="1:23" ht="39.9" customHeight="1" x14ac:dyDescent="0.3">
      <c r="A49" s="17"/>
      <c r="B49" s="35" t="s">
        <v>407</v>
      </c>
      <c r="C49" s="36" t="s">
        <v>77</v>
      </c>
      <c r="D49" s="37"/>
      <c r="E49" s="12">
        <f t="shared" si="10"/>
        <v>9291968</v>
      </c>
      <c r="F49" s="12"/>
      <c r="G49" s="12">
        <f>SUM('Tabela 2 Alokacja na zakresy'!G192:G199)</f>
        <v>9291968</v>
      </c>
      <c r="H49" s="13"/>
      <c r="I49" s="12"/>
      <c r="J49" s="10">
        <f t="shared" si="11"/>
        <v>1639759</v>
      </c>
      <c r="K49" s="10">
        <f t="shared" si="12"/>
        <v>854503</v>
      </c>
      <c r="L49" s="46">
        <v>218421</v>
      </c>
      <c r="M49" s="10">
        <v>636082</v>
      </c>
      <c r="N49" s="10"/>
      <c r="O49" s="10">
        <v>785256</v>
      </c>
      <c r="P49" s="10">
        <f t="shared" si="13"/>
        <v>10931727</v>
      </c>
      <c r="Q49" s="10"/>
      <c r="S49"/>
      <c r="T49" s="17"/>
      <c r="U49" s="17"/>
      <c r="V49" s="17"/>
      <c r="W49" s="17"/>
    </row>
    <row r="50" spans="1:23" ht="39.9" customHeight="1" x14ac:dyDescent="0.3">
      <c r="A50" s="17"/>
      <c r="B50" s="35" t="s">
        <v>440</v>
      </c>
      <c r="C50" s="36" t="s">
        <v>77</v>
      </c>
      <c r="D50" s="37"/>
      <c r="E50" s="12">
        <f t="shared" si="10"/>
        <v>4426048</v>
      </c>
      <c r="F50" s="12"/>
      <c r="G50" s="12">
        <f>SUM('Tabela 2 Alokacja na zakresy'!G200:G207)</f>
        <v>4426048</v>
      </c>
      <c r="H50" s="13"/>
      <c r="I50" s="12"/>
      <c r="J50" s="10">
        <f t="shared" si="11"/>
        <v>781067</v>
      </c>
      <c r="K50" s="10">
        <f t="shared" si="12"/>
        <v>376657</v>
      </c>
      <c r="L50" s="46">
        <v>104050</v>
      </c>
      <c r="M50" s="10">
        <v>272607</v>
      </c>
      <c r="N50" s="10"/>
      <c r="O50" s="10">
        <v>404410</v>
      </c>
      <c r="P50" s="10">
        <f t="shared" si="13"/>
        <v>5207115</v>
      </c>
      <c r="Q50" s="10"/>
      <c r="S50"/>
      <c r="T50" s="17"/>
      <c r="U50" s="17"/>
      <c r="V50" s="17"/>
      <c r="W50" s="17"/>
    </row>
    <row r="51" spans="1:23" ht="39.9" customHeight="1" x14ac:dyDescent="0.3">
      <c r="A51" s="17"/>
      <c r="B51" s="35" t="s">
        <v>408</v>
      </c>
      <c r="C51" s="36" t="s">
        <v>77</v>
      </c>
      <c r="D51" s="37"/>
      <c r="E51" s="12">
        <f t="shared" si="10"/>
        <v>8030344</v>
      </c>
      <c r="F51" s="12"/>
      <c r="G51" s="12">
        <f>SUM('Tabela 2 Alokacja na zakresy'!G208:G215)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6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  <c r="S51"/>
      <c r="T51" s="17"/>
      <c r="U51" s="17"/>
      <c r="V51" s="17"/>
      <c r="W51" s="17"/>
    </row>
    <row r="52" spans="1:23" ht="39.9" customHeight="1" x14ac:dyDescent="0.3">
      <c r="A52" s="17"/>
      <c r="B52" s="30" t="s">
        <v>60</v>
      </c>
      <c r="C52" s="32"/>
      <c r="D52" s="32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3">
        <f>K52+O52</f>
        <v>73219412</v>
      </c>
      <c r="K52" s="33">
        <f>L52+M52+N52</f>
        <v>65897471</v>
      </c>
      <c r="L52" s="33">
        <f>L53+L54+L55+L56+L57</f>
        <v>15538083</v>
      </c>
      <c r="M52" s="33">
        <f>M53+M54+M55+M56+M57</f>
        <v>18158346</v>
      </c>
      <c r="N52" s="33">
        <f>N53+N54+N55+N56+N57</f>
        <v>32201042</v>
      </c>
      <c r="O52" s="33">
        <f>O53+O54+O55+O56+O57</f>
        <v>7321941</v>
      </c>
      <c r="P52" s="33">
        <f>E52+J52</f>
        <v>488129412</v>
      </c>
      <c r="Q52" s="33"/>
      <c r="S52"/>
      <c r="T52" s="17"/>
      <c r="U52" s="17"/>
      <c r="V52" s="17"/>
      <c r="W52" s="17"/>
    </row>
    <row r="53" spans="1:23" ht="39.9" customHeight="1" x14ac:dyDescent="0.3">
      <c r="A53" s="17"/>
      <c r="B53" s="48" t="s">
        <v>61</v>
      </c>
      <c r="C53" s="42" t="s">
        <v>76</v>
      </c>
      <c r="D53" s="37"/>
      <c r="E53" s="12">
        <f t="shared" ref="E53:E54" si="14">F53+G53+H53+I53</f>
        <v>126489330</v>
      </c>
      <c r="F53" s="12"/>
      <c r="G53" s="12">
        <f>SUM('Tabela 2 Alokacja na zakresy'!G216:G221)</f>
        <v>126489330</v>
      </c>
      <c r="H53" s="12"/>
      <c r="I53" s="12"/>
      <c r="J53" s="10">
        <f t="shared" ref="J53:J57" si="15">K53+O53</f>
        <v>22321646</v>
      </c>
      <c r="K53" s="10">
        <f t="shared" ref="K53:K111" si="16">L53+M53+N53</f>
        <v>22321646</v>
      </c>
      <c r="L53" s="46">
        <v>14881098</v>
      </c>
      <c r="M53" s="10">
        <v>7440548</v>
      </c>
      <c r="N53" s="10"/>
      <c r="O53" s="10"/>
      <c r="P53" s="10">
        <f t="shared" ref="P53:P111" si="17">E53+J53</f>
        <v>148810976</v>
      </c>
      <c r="Q53" s="10"/>
      <c r="S53"/>
      <c r="T53" s="17"/>
      <c r="U53" s="17"/>
      <c r="V53" s="17"/>
      <c r="W53" s="17"/>
    </row>
    <row r="54" spans="1:23" ht="39.9" customHeight="1" x14ac:dyDescent="0.3">
      <c r="A54" s="17"/>
      <c r="B54" s="48" t="s">
        <v>62</v>
      </c>
      <c r="C54" s="42" t="s">
        <v>76</v>
      </c>
      <c r="D54" s="37"/>
      <c r="E54" s="12">
        <f t="shared" si="14"/>
        <v>30000000</v>
      </c>
      <c r="F54" s="12"/>
      <c r="G54" s="12">
        <f>SUM('Tabela 2 Alokacja na zakresy'!G222:G226)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  <c r="S54"/>
      <c r="T54" s="17"/>
      <c r="U54" s="17"/>
      <c r="V54" s="17"/>
      <c r="W54" s="17"/>
    </row>
    <row r="55" spans="1:23" ht="39.9" customHeight="1" x14ac:dyDescent="0.3">
      <c r="A55" s="17"/>
      <c r="B55" s="48" t="s">
        <v>63</v>
      </c>
      <c r="C55" s="42" t="s">
        <v>76</v>
      </c>
      <c r="D55" s="37"/>
      <c r="E55" s="12">
        <f t="shared" ref="E55" si="18">F55+G55+H55+I55</f>
        <v>228998810</v>
      </c>
      <c r="F55" s="12"/>
      <c r="G55" s="12">
        <f>SUM('Tabela 2 Alokacja na zakresy'!G227:G229)</f>
        <v>228998810</v>
      </c>
      <c r="H55" s="12"/>
      <c r="I55" s="12"/>
      <c r="J55" s="10">
        <f t="shared" ref="J55" si="19">K55+O55</f>
        <v>40411555</v>
      </c>
      <c r="K55" s="10">
        <f t="shared" ref="K55" si="20">L55+M55+N55</f>
        <v>33846806</v>
      </c>
      <c r="L55" s="10"/>
      <c r="M55" s="10">
        <v>1883748</v>
      </c>
      <c r="N55" s="10">
        <v>31963058</v>
      </c>
      <c r="O55" s="10">
        <v>6564749</v>
      </c>
      <c r="P55" s="10">
        <f t="shared" ref="P55" si="21">E55+J55</f>
        <v>269410365</v>
      </c>
      <c r="Q55" s="10"/>
      <c r="S55"/>
      <c r="T55" s="17"/>
      <c r="U55" s="17"/>
      <c r="V55" s="17"/>
      <c r="W55" s="17"/>
    </row>
    <row r="56" spans="1:23" ht="39.9" customHeight="1" x14ac:dyDescent="0.3">
      <c r="A56" s="17"/>
      <c r="B56" s="48" t="s">
        <v>64</v>
      </c>
      <c r="C56" s="42" t="s">
        <v>76</v>
      </c>
      <c r="D56" s="37"/>
      <c r="E56" s="12">
        <f t="shared" ref="E56" si="22">F56+G56+H56+I56</f>
        <v>27921860</v>
      </c>
      <c r="F56" s="12"/>
      <c r="G56" s="12">
        <f>SUM('Tabela 2 Alokacja na zakresy'!G230:G233)</f>
        <v>27921860</v>
      </c>
      <c r="H56" s="12"/>
      <c r="I56" s="12"/>
      <c r="J56" s="10">
        <f t="shared" ref="J56" si="23">K56+O56</f>
        <v>4927387</v>
      </c>
      <c r="K56" s="10">
        <f t="shared" ref="K56" si="24">L56+M56+N56</f>
        <v>4434901</v>
      </c>
      <c r="L56" s="46">
        <v>656985</v>
      </c>
      <c r="M56" s="10">
        <v>3539932</v>
      </c>
      <c r="N56" s="10">
        <v>237984</v>
      </c>
      <c r="O56" s="10">
        <v>492486</v>
      </c>
      <c r="P56" s="10">
        <f t="shared" ref="P56:P57" si="25">E56+J56</f>
        <v>32849247</v>
      </c>
      <c r="Q56" s="10"/>
      <c r="S56"/>
      <c r="T56" s="17"/>
      <c r="U56" s="17"/>
      <c r="V56" s="17"/>
      <c r="W56" s="17"/>
    </row>
    <row r="57" spans="1:23" ht="39.9" customHeight="1" x14ac:dyDescent="0.3">
      <c r="A57" s="17"/>
      <c r="B57" s="48" t="s">
        <v>65</v>
      </c>
      <c r="C57" s="42" t="s">
        <v>76</v>
      </c>
      <c r="D57" s="37"/>
      <c r="E57" s="12">
        <f t="shared" ref="E57:E111" si="26">F57+G57+H57+I57</f>
        <v>1500000</v>
      </c>
      <c r="F57" s="12"/>
      <c r="G57" s="12">
        <f>SUM('Tabela 2 Alokacja na zakresy'!G234)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f t="shared" si="25"/>
        <v>1764706</v>
      </c>
      <c r="Q57" s="10"/>
      <c r="S57"/>
      <c r="T57" s="17"/>
      <c r="U57" s="17"/>
      <c r="V57" s="17"/>
      <c r="W57" s="17"/>
    </row>
    <row r="58" spans="1:23" s="45" customFormat="1" ht="39.9" customHeight="1" x14ac:dyDescent="0.3">
      <c r="A58" s="44"/>
      <c r="B58" s="30" t="s">
        <v>88</v>
      </c>
      <c r="C58" s="32"/>
      <c r="D58" s="32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3">
        <f>K58+O58</f>
        <v>33373806</v>
      </c>
      <c r="K58" s="33">
        <f>L58+M58+N58</f>
        <v>25030354</v>
      </c>
      <c r="L58" s="33">
        <f>SUM(L59:L64)</f>
        <v>6974937</v>
      </c>
      <c r="M58" s="33">
        <f>SUM(M59:M64)</f>
        <v>18055417</v>
      </c>
      <c r="N58" s="33"/>
      <c r="O58" s="33">
        <f>SUM(O59:O64)</f>
        <v>8343452</v>
      </c>
      <c r="P58" s="33">
        <f>E58+J58</f>
        <v>222492035</v>
      </c>
      <c r="Q58" s="33"/>
      <c r="R58" s="21"/>
      <c r="S58"/>
      <c r="T58" s="44"/>
      <c r="U58" s="44"/>
      <c r="V58" s="44"/>
      <c r="W58" s="44"/>
    </row>
    <row r="59" spans="1:23" ht="39.9" customHeight="1" x14ac:dyDescent="0.3">
      <c r="A59" s="17"/>
      <c r="B59" s="35" t="s">
        <v>381</v>
      </c>
      <c r="C59" s="36" t="s">
        <v>198</v>
      </c>
      <c r="D59" s="37"/>
      <c r="E59" s="12">
        <f>F59+G59+H59+I59</f>
        <v>23753434</v>
      </c>
      <c r="F59" s="12"/>
      <c r="G59" s="12">
        <f>SUM('Tabela 2 Alokacja na zakresy'!G235:G240)</f>
        <v>23753434</v>
      </c>
      <c r="H59" s="12"/>
      <c r="I59" s="12"/>
      <c r="J59" s="10">
        <f t="shared" ref="J59:J105" si="27">K59+O59</f>
        <v>4191783</v>
      </c>
      <c r="K59" s="10">
        <f t="shared" ref="K59:K105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  <c r="S59"/>
      <c r="T59" s="17"/>
      <c r="U59" s="17"/>
      <c r="V59" s="17"/>
      <c r="W59" s="17"/>
    </row>
    <row r="60" spans="1:23" ht="39.9" customHeight="1" x14ac:dyDescent="0.3">
      <c r="A60" s="17"/>
      <c r="B60" s="35" t="s">
        <v>196</v>
      </c>
      <c r="C60" s="36" t="s">
        <v>198</v>
      </c>
      <c r="D60" s="37"/>
      <c r="E60" s="12">
        <f t="shared" ref="E60:E64" si="30">F60+G60+H60+I60</f>
        <v>98599728</v>
      </c>
      <c r="F60" s="12"/>
      <c r="G60" s="12">
        <f>SUM('Tabela 2 Alokacja na zakresy'!G241:G242)</f>
        <v>98599728</v>
      </c>
      <c r="H60" s="12"/>
      <c r="I60" s="12"/>
      <c r="J60" s="10">
        <f t="shared" si="27"/>
        <v>17399952</v>
      </c>
      <c r="K60" s="10">
        <f t="shared" si="28"/>
        <v>12581625</v>
      </c>
      <c r="L60" s="46">
        <v>5799003</v>
      </c>
      <c r="M60" s="10">
        <v>6782622</v>
      </c>
      <c r="N60" s="10"/>
      <c r="O60" s="10">
        <v>4818327</v>
      </c>
      <c r="P60" s="10">
        <f t="shared" si="29"/>
        <v>115999680</v>
      </c>
      <c r="Q60" s="10"/>
      <c r="S60"/>
      <c r="T60" s="17"/>
      <c r="U60" s="17"/>
      <c r="V60" s="17"/>
      <c r="W60" s="17"/>
    </row>
    <row r="61" spans="1:23" ht="39.9" customHeight="1" x14ac:dyDescent="0.3">
      <c r="A61" s="17"/>
      <c r="B61" s="35" t="s">
        <v>197</v>
      </c>
      <c r="C61" s="36" t="s">
        <v>199</v>
      </c>
      <c r="D61" s="37"/>
      <c r="E61" s="12">
        <f t="shared" si="30"/>
        <v>19990883</v>
      </c>
      <c r="F61" s="12"/>
      <c r="G61" s="12">
        <f>SUM('Tabela 2 Alokacja na zakresy'!G243:G245)</f>
        <v>19990883</v>
      </c>
      <c r="H61" s="12"/>
      <c r="I61" s="12"/>
      <c r="J61" s="10">
        <f t="shared" si="27"/>
        <v>3527803</v>
      </c>
      <c r="K61" s="10">
        <f t="shared" si="28"/>
        <v>2483428</v>
      </c>
      <c r="L61" s="46">
        <v>1175934</v>
      </c>
      <c r="M61" s="10">
        <v>1307494</v>
      </c>
      <c r="N61" s="10"/>
      <c r="O61" s="10">
        <v>1044375</v>
      </c>
      <c r="P61" s="10">
        <f t="shared" si="29"/>
        <v>23518686</v>
      </c>
      <c r="Q61" s="10"/>
      <c r="S61"/>
      <c r="T61" s="17"/>
      <c r="U61" s="17"/>
      <c r="V61" s="17"/>
      <c r="W61" s="17"/>
    </row>
    <row r="62" spans="1:23" ht="39.9" customHeight="1" x14ac:dyDescent="0.3">
      <c r="A62" s="17"/>
      <c r="B62" s="35" t="s">
        <v>405</v>
      </c>
      <c r="C62" s="36" t="s">
        <v>198</v>
      </c>
      <c r="D62" s="37"/>
      <c r="E62" s="12">
        <f t="shared" si="30"/>
        <v>18292973</v>
      </c>
      <c r="F62" s="12"/>
      <c r="G62" s="12">
        <f>SUM('Tabela 2 Alokacja na zakresy'!G246:G251)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6"/>
      <c r="M62" s="10">
        <v>2590978</v>
      </c>
      <c r="N62" s="10"/>
      <c r="O62" s="10">
        <v>637194</v>
      </c>
      <c r="P62" s="10">
        <f t="shared" si="29"/>
        <v>21521145</v>
      </c>
      <c r="Q62" s="10"/>
      <c r="S62"/>
      <c r="T62" s="17"/>
      <c r="U62" s="17"/>
      <c r="V62" s="17"/>
      <c r="W62" s="17"/>
    </row>
    <row r="63" spans="1:23" ht="39.9" customHeight="1" x14ac:dyDescent="0.3">
      <c r="A63" s="17"/>
      <c r="B63" s="35" t="s">
        <v>441</v>
      </c>
      <c r="C63" s="36" t="s">
        <v>198</v>
      </c>
      <c r="D63" s="37"/>
      <c r="E63" s="12">
        <f t="shared" si="30"/>
        <v>18112669</v>
      </c>
      <c r="F63" s="12"/>
      <c r="G63" s="12">
        <f>SUM('Tabela 2 Alokacja na zakresy'!G252:G257)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6"/>
      <c r="M63" s="10">
        <v>2590978</v>
      </c>
      <c r="N63" s="10"/>
      <c r="O63" s="10">
        <v>605375</v>
      </c>
      <c r="P63" s="10">
        <f t="shared" si="29"/>
        <v>21309022</v>
      </c>
      <c r="Q63" s="10"/>
      <c r="S63"/>
      <c r="T63" s="17"/>
      <c r="U63" s="17"/>
      <c r="V63" s="17"/>
      <c r="W63" s="17"/>
    </row>
    <row r="64" spans="1:23" ht="39.9" customHeight="1" x14ac:dyDescent="0.3">
      <c r="A64" s="17"/>
      <c r="B64" s="35" t="s">
        <v>406</v>
      </c>
      <c r="C64" s="36" t="s">
        <v>198</v>
      </c>
      <c r="D64" s="37"/>
      <c r="E64" s="12">
        <f t="shared" si="30"/>
        <v>10368542</v>
      </c>
      <c r="F64" s="12"/>
      <c r="G64" s="12">
        <f>SUM('Tabela 2 Alokacja na zakresy'!G258:G263)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6"/>
      <c r="M64" s="10">
        <v>1494795</v>
      </c>
      <c r="N64" s="10"/>
      <c r="O64" s="10">
        <v>334948</v>
      </c>
      <c r="P64" s="10">
        <f t="shared" si="29"/>
        <v>12198285</v>
      </c>
      <c r="Q64" s="10"/>
      <c r="S64"/>
      <c r="T64" s="17"/>
      <c r="U64" s="17"/>
      <c r="V64" s="17"/>
      <c r="W64" s="17"/>
    </row>
    <row r="65" spans="1:23" s="45" customFormat="1" ht="39.9" customHeight="1" x14ac:dyDescent="0.3">
      <c r="A65" s="44"/>
      <c r="B65" s="49" t="s">
        <v>87</v>
      </c>
      <c r="C65" s="32"/>
      <c r="D65" s="32" t="s">
        <v>26</v>
      </c>
      <c r="E65" s="11">
        <f>F65+G65+H65+I65</f>
        <v>144945941</v>
      </c>
      <c r="F65" s="11"/>
      <c r="G65" s="11">
        <f>SUM(G66:G70)</f>
        <v>144945941</v>
      </c>
      <c r="H65" s="11"/>
      <c r="I65" s="11"/>
      <c r="J65" s="33">
        <f t="shared" si="27"/>
        <v>25578696</v>
      </c>
      <c r="K65" s="33">
        <f t="shared" si="28"/>
        <v>17905087</v>
      </c>
      <c r="L65" s="33">
        <f>SUM(L66:L70)</f>
        <v>4614645</v>
      </c>
      <c r="M65" s="33">
        <f t="shared" ref="M65:O65" si="31">SUM(M66:M70)</f>
        <v>13290442</v>
      </c>
      <c r="N65" s="33"/>
      <c r="O65" s="33">
        <f t="shared" si="31"/>
        <v>7673609</v>
      </c>
      <c r="P65" s="33">
        <f>E65+J65</f>
        <v>170524637</v>
      </c>
      <c r="Q65" s="33"/>
      <c r="R65" s="21"/>
      <c r="S65"/>
      <c r="T65" s="44"/>
      <c r="U65" s="44"/>
      <c r="V65" s="44"/>
      <c r="W65" s="44"/>
    </row>
    <row r="66" spans="1:23" ht="39.9" customHeight="1" x14ac:dyDescent="0.3">
      <c r="A66" s="17"/>
      <c r="B66" s="48" t="s">
        <v>239</v>
      </c>
      <c r="C66" s="42" t="s">
        <v>240</v>
      </c>
      <c r="D66" s="37"/>
      <c r="E66" s="12">
        <f>F66+G66+H66+I66</f>
        <v>24440000</v>
      </c>
      <c r="F66" s="12"/>
      <c r="G66" s="12">
        <f>SUM('Tabela 2 Alokacja na zakresy'!G264:G266)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6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  <c r="S66"/>
      <c r="T66" s="17"/>
      <c r="U66" s="17"/>
      <c r="V66" s="17"/>
      <c r="W66" s="17"/>
    </row>
    <row r="67" spans="1:23" ht="39.9" customHeight="1" x14ac:dyDescent="0.3">
      <c r="A67" s="17"/>
      <c r="B67" s="48" t="s">
        <v>248</v>
      </c>
      <c r="C67" s="42" t="s">
        <v>249</v>
      </c>
      <c r="D67" s="37"/>
      <c r="E67" s="12">
        <f t="shared" ref="E67:E68" si="33">F67+G67+H67+I67</f>
        <v>12220000</v>
      </c>
      <c r="F67" s="12"/>
      <c r="G67" s="12">
        <f>SUM('Tabela 2 Alokacja na zakresy'!G267:G269)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6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  <c r="S67"/>
      <c r="T67" s="17"/>
      <c r="U67" s="17"/>
      <c r="V67" s="17"/>
      <c r="W67" s="17"/>
    </row>
    <row r="68" spans="1:23" ht="39.9" customHeight="1" x14ac:dyDescent="0.3">
      <c r="A68" s="17"/>
      <c r="B68" s="48" t="s">
        <v>250</v>
      </c>
      <c r="C68" s="42" t="s">
        <v>251</v>
      </c>
      <c r="D68" s="37"/>
      <c r="E68" s="12">
        <f t="shared" si="33"/>
        <v>31362759</v>
      </c>
      <c r="F68" s="12"/>
      <c r="G68" s="12">
        <f>SUM('Tabela 2 Alokacja na zakresy'!G270:G272)</f>
        <v>31362759</v>
      </c>
      <c r="H68" s="12"/>
      <c r="I68" s="12"/>
      <c r="J68" s="10">
        <f t="shared" si="27"/>
        <v>5534604</v>
      </c>
      <c r="K68" s="10">
        <f t="shared" si="28"/>
        <v>4427684</v>
      </c>
      <c r="L68" s="46">
        <v>3320763</v>
      </c>
      <c r="M68" s="10">
        <v>1106921</v>
      </c>
      <c r="N68" s="10"/>
      <c r="O68" s="10">
        <v>1106920</v>
      </c>
      <c r="P68" s="10">
        <f t="shared" si="34"/>
        <v>36897363</v>
      </c>
      <c r="Q68" s="10"/>
      <c r="S68"/>
      <c r="T68" s="17"/>
      <c r="U68" s="17"/>
      <c r="V68" s="17"/>
      <c r="W68" s="17"/>
    </row>
    <row r="69" spans="1:23" ht="39.9" customHeight="1" x14ac:dyDescent="0.3">
      <c r="A69" s="17"/>
      <c r="B69" s="48" t="s">
        <v>200</v>
      </c>
      <c r="C69" s="42" t="s">
        <v>201</v>
      </c>
      <c r="D69" s="37"/>
      <c r="E69" s="12">
        <f>F69+G69+H69+I69</f>
        <v>69230863.799999997</v>
      </c>
      <c r="F69" s="12"/>
      <c r="G69" s="12">
        <f>SUM('Tabela 2 Alokacja na zakresy'!G273:G278)</f>
        <v>69230863.799999997</v>
      </c>
      <c r="H69" s="12"/>
      <c r="I69" s="12"/>
      <c r="J69" s="10">
        <f t="shared" si="27"/>
        <v>12217212</v>
      </c>
      <c r="K69" s="10">
        <f t="shared" si="28"/>
        <v>8876933</v>
      </c>
      <c r="L69" s="10"/>
      <c r="M69" s="10">
        <v>8876933</v>
      </c>
      <c r="N69" s="10"/>
      <c r="O69" s="10">
        <v>3340279</v>
      </c>
      <c r="P69" s="10">
        <f t="shared" si="34"/>
        <v>81448075.799999997</v>
      </c>
      <c r="Q69" s="10"/>
      <c r="S69"/>
      <c r="T69" s="17"/>
      <c r="U69" s="17"/>
      <c r="V69" s="17"/>
      <c r="W69" s="17"/>
    </row>
    <row r="70" spans="1:23" ht="39.9" customHeight="1" x14ac:dyDescent="0.3">
      <c r="A70" s="17"/>
      <c r="B70" s="48" t="s">
        <v>202</v>
      </c>
      <c r="C70" s="42" t="s">
        <v>201</v>
      </c>
      <c r="D70" s="37"/>
      <c r="E70" s="12">
        <f>F70+G70+H70+I70</f>
        <v>7692318.2000000002</v>
      </c>
      <c r="F70" s="12"/>
      <c r="G70" s="12">
        <f>SUM('Tabela 2 Alokacja na zakresy'!G279:G283)</f>
        <v>7692318.2000000002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9049786.1999999993</v>
      </c>
      <c r="Q70" s="10"/>
      <c r="S70"/>
      <c r="T70" s="17"/>
      <c r="U70" s="17"/>
      <c r="V70" s="17"/>
      <c r="W70" s="17"/>
    </row>
    <row r="71" spans="1:23" s="45" customFormat="1" ht="39.9" customHeight="1" x14ac:dyDescent="0.3">
      <c r="A71" s="44"/>
      <c r="B71" s="49" t="s">
        <v>80</v>
      </c>
      <c r="C71" s="32"/>
      <c r="D71" s="32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3">
        <f t="shared" si="27"/>
        <v>64053769</v>
      </c>
      <c r="K71" s="33">
        <f t="shared" si="28"/>
        <v>57939333</v>
      </c>
      <c r="L71" s="33">
        <f>SUM(L72:L85)</f>
        <v>25394630</v>
      </c>
      <c r="M71" s="33">
        <f t="shared" ref="M71:O71" si="35">SUM(M72:M85)</f>
        <v>6508348</v>
      </c>
      <c r="N71" s="33">
        <f t="shared" si="35"/>
        <v>26036355</v>
      </c>
      <c r="O71" s="33">
        <f t="shared" si="35"/>
        <v>6114436</v>
      </c>
      <c r="P71" s="33">
        <f>E71+J71</f>
        <v>427025122</v>
      </c>
      <c r="Q71" s="33"/>
      <c r="R71" s="21"/>
      <c r="S71"/>
      <c r="T71" s="44"/>
      <c r="U71" s="44"/>
      <c r="V71" s="44"/>
      <c r="W71" s="44"/>
    </row>
    <row r="72" spans="1:23" ht="39.9" customHeight="1" x14ac:dyDescent="0.3">
      <c r="A72" s="17"/>
      <c r="B72" s="48" t="s">
        <v>355</v>
      </c>
      <c r="C72" s="42" t="s">
        <v>122</v>
      </c>
      <c r="D72" s="37"/>
      <c r="E72" s="12">
        <f t="shared" ref="E72:E85" si="36">F72+G72+H72+I72</f>
        <v>144370840</v>
      </c>
      <c r="F72" s="12"/>
      <c r="G72" s="12"/>
      <c r="H72" s="12">
        <f>SUM('Tabela 2 Alokacja na zakresy'!G284:G286)</f>
        <v>144370840</v>
      </c>
      <c r="I72" s="12"/>
      <c r="J72" s="10">
        <f t="shared" si="27"/>
        <v>25477206</v>
      </c>
      <c r="K72" s="10">
        <f t="shared" si="28"/>
        <v>25477206</v>
      </c>
      <c r="L72" s="10"/>
      <c r="M72" s="10"/>
      <c r="N72" s="10">
        <v>25477206</v>
      </c>
      <c r="O72" s="10"/>
      <c r="P72" s="10">
        <f t="shared" ref="P72:P85" si="37">E72+J72</f>
        <v>169848046</v>
      </c>
      <c r="Q72" s="10"/>
      <c r="S72"/>
      <c r="T72" s="17"/>
      <c r="W72" s="17"/>
    </row>
    <row r="73" spans="1:23" ht="39.9" customHeight="1" x14ac:dyDescent="0.3">
      <c r="A73" s="17"/>
      <c r="B73" s="48" t="s">
        <v>356</v>
      </c>
      <c r="C73" s="42" t="s">
        <v>122</v>
      </c>
      <c r="D73" s="37"/>
      <c r="E73" s="12">
        <f>F73+G73+H73+I73</f>
        <v>2549999</v>
      </c>
      <c r="F73" s="12"/>
      <c r="G73" s="12"/>
      <c r="H73" s="12">
        <f>SUM('Tabela 2 Alokacja na zakresy'!G287)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  <c r="S73"/>
      <c r="T73" s="17"/>
      <c r="W73" s="17"/>
    </row>
    <row r="74" spans="1:23" ht="39.9" customHeight="1" x14ac:dyDescent="0.3">
      <c r="A74" s="17"/>
      <c r="B74" s="48" t="s">
        <v>357</v>
      </c>
      <c r="C74" s="42" t="s">
        <v>122</v>
      </c>
      <c r="D74" s="37"/>
      <c r="E74" s="12">
        <f>F74+G74+H74+I74</f>
        <v>5828915</v>
      </c>
      <c r="F74" s="12"/>
      <c r="G74" s="12"/>
      <c r="H74" s="12">
        <f>SUM('Tabela 2 Alokacja na zakresy'!G288)</f>
        <v>5828915</v>
      </c>
      <c r="I74" s="12"/>
      <c r="J74" s="10">
        <f>K74+O74</f>
        <v>1028632</v>
      </c>
      <c r="K74" s="10">
        <f>L74+M74+N74</f>
        <v>1028632</v>
      </c>
      <c r="L74" s="10"/>
      <c r="M74" s="10">
        <v>1028632</v>
      </c>
      <c r="N74" s="10"/>
      <c r="O74" s="10"/>
      <c r="P74" s="10">
        <f t="shared" si="37"/>
        <v>6857547</v>
      </c>
      <c r="Q74" s="10"/>
      <c r="S74"/>
      <c r="T74" s="17"/>
      <c r="W74" s="17"/>
    </row>
    <row r="75" spans="1:23" ht="39.9" customHeight="1" x14ac:dyDescent="0.3">
      <c r="A75" s="17"/>
      <c r="B75" s="48" t="s">
        <v>358</v>
      </c>
      <c r="C75" s="42" t="s">
        <v>123</v>
      </c>
      <c r="D75" s="37"/>
      <c r="E75" s="12">
        <f t="shared" si="36"/>
        <v>700000</v>
      </c>
      <c r="F75" s="12"/>
      <c r="G75" s="12"/>
      <c r="H75" s="12">
        <f>SUM('Tabela 2 Alokacja na zakresy'!G289)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  <c r="S75"/>
      <c r="T75" s="17"/>
      <c r="W75" s="17"/>
    </row>
    <row r="76" spans="1:23" ht="39.9" customHeight="1" x14ac:dyDescent="0.3">
      <c r="A76" s="17"/>
      <c r="B76" s="48" t="s">
        <v>359</v>
      </c>
      <c r="C76" s="42" t="s">
        <v>124</v>
      </c>
      <c r="D76" s="37"/>
      <c r="E76" s="12">
        <f t="shared" si="36"/>
        <v>46388764</v>
      </c>
      <c r="F76" s="12"/>
      <c r="G76" s="12"/>
      <c r="H76" s="12">
        <f>SUM('Tabela 2 Alokacja na zakresy'!G290:G291)</f>
        <v>46388764</v>
      </c>
      <c r="I76" s="12"/>
      <c r="J76" s="10">
        <f t="shared" si="27"/>
        <v>8186253</v>
      </c>
      <c r="K76" s="10">
        <f t="shared" si="28"/>
        <v>6112402</v>
      </c>
      <c r="L76" s="10">
        <v>5457502</v>
      </c>
      <c r="M76" s="10">
        <v>545750</v>
      </c>
      <c r="N76" s="10">
        <v>109150</v>
      </c>
      <c r="O76" s="10">
        <v>2073851</v>
      </c>
      <c r="P76" s="10">
        <f t="shared" si="37"/>
        <v>54575017</v>
      </c>
      <c r="Q76" s="50"/>
      <c r="S76"/>
      <c r="T76" s="17"/>
      <c r="W76" s="17"/>
    </row>
    <row r="77" spans="1:23" ht="39.9" customHeight="1" x14ac:dyDescent="0.3">
      <c r="A77" s="17"/>
      <c r="B77" s="48" t="s">
        <v>360</v>
      </c>
      <c r="C77" s="42" t="s">
        <v>124</v>
      </c>
      <c r="D77" s="37"/>
      <c r="E77" s="12">
        <f t="shared" si="36"/>
        <v>18000000</v>
      </c>
      <c r="F77" s="12"/>
      <c r="G77" s="12"/>
      <c r="H77" s="12">
        <f>SUM('Tabela 2 Alokacja na zakresy'!G292)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50"/>
      <c r="S77"/>
      <c r="T77" s="17"/>
      <c r="W77" s="17"/>
    </row>
    <row r="78" spans="1:23" ht="39.9" customHeight="1" x14ac:dyDescent="0.3">
      <c r="A78" s="17"/>
      <c r="B78" s="48" t="s">
        <v>361</v>
      </c>
      <c r="C78" s="42" t="s">
        <v>125</v>
      </c>
      <c r="D78" s="37"/>
      <c r="E78" s="12">
        <f t="shared" si="36"/>
        <v>14512000</v>
      </c>
      <c r="F78" s="12"/>
      <c r="G78" s="12"/>
      <c r="H78" s="12">
        <f>SUM('Tabela 2 Alokacja na zakresy'!G293:G294)</f>
        <v>14512000</v>
      </c>
      <c r="I78" s="12"/>
      <c r="J78" s="10">
        <f t="shared" si="27"/>
        <v>2560942</v>
      </c>
      <c r="K78" s="10">
        <f t="shared" si="28"/>
        <v>1707294</v>
      </c>
      <c r="L78" s="10">
        <v>1707294</v>
      </c>
      <c r="M78" s="10"/>
      <c r="N78" s="10"/>
      <c r="O78" s="10">
        <v>853648</v>
      </c>
      <c r="P78" s="10">
        <f t="shared" si="37"/>
        <v>17072942</v>
      </c>
      <c r="Q78" s="10"/>
      <c r="S78"/>
      <c r="T78" s="17"/>
      <c r="W78" s="17"/>
    </row>
    <row r="79" spans="1:23" ht="39.9" customHeight="1" x14ac:dyDescent="0.3">
      <c r="A79" s="17"/>
      <c r="B79" s="48" t="s">
        <v>383</v>
      </c>
      <c r="C79" s="42" t="s">
        <v>125</v>
      </c>
      <c r="D79" s="51"/>
      <c r="E79" s="12">
        <f t="shared" si="36"/>
        <v>488000</v>
      </c>
      <c r="F79" s="12"/>
      <c r="G79" s="12"/>
      <c r="H79" s="12">
        <f>SUM('Tabela 2 Alokacja na zakresy'!G295:G296)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  <c r="S79"/>
      <c r="T79" s="17"/>
      <c r="W79" s="17"/>
    </row>
    <row r="80" spans="1:23" ht="39.9" customHeight="1" x14ac:dyDescent="0.3">
      <c r="A80" s="17"/>
      <c r="B80" s="48" t="s">
        <v>362</v>
      </c>
      <c r="C80" s="42" t="s">
        <v>126</v>
      </c>
      <c r="D80" s="51"/>
      <c r="E80" s="12">
        <f t="shared" si="36"/>
        <v>76106990</v>
      </c>
      <c r="F80" s="12"/>
      <c r="G80" s="12"/>
      <c r="H80" s="14">
        <v>76106990</v>
      </c>
      <c r="I80" s="14"/>
      <c r="J80" s="38">
        <f t="shared" si="27"/>
        <v>13430647</v>
      </c>
      <c r="K80" s="38">
        <f t="shared" si="28"/>
        <v>11192205</v>
      </c>
      <c r="L80" s="38">
        <v>8953764</v>
      </c>
      <c r="M80" s="38">
        <v>2238441</v>
      </c>
      <c r="N80" s="38"/>
      <c r="O80" s="38">
        <v>2238442</v>
      </c>
      <c r="P80" s="38">
        <f t="shared" si="37"/>
        <v>89537637</v>
      </c>
      <c r="Q80" s="10"/>
      <c r="S80"/>
      <c r="T80" s="17"/>
      <c r="W80" s="17"/>
    </row>
    <row r="81" spans="1:23" ht="39.9" customHeight="1" x14ac:dyDescent="0.3">
      <c r="A81" s="17"/>
      <c r="B81" s="48" t="s">
        <v>384</v>
      </c>
      <c r="C81" s="42" t="s">
        <v>126</v>
      </c>
      <c r="D81" s="51"/>
      <c r="E81" s="12">
        <f t="shared" si="36"/>
        <v>10000000</v>
      </c>
      <c r="F81" s="12"/>
      <c r="G81" s="12"/>
      <c r="H81" s="14">
        <f>SUM('Tabela 2 Alokacja na zakresy'!G299:G300)</f>
        <v>10000000</v>
      </c>
      <c r="I81" s="14"/>
      <c r="J81" s="38">
        <f t="shared" si="27"/>
        <v>1764706</v>
      </c>
      <c r="K81" s="38">
        <f t="shared" si="28"/>
        <v>1470588</v>
      </c>
      <c r="L81" s="38">
        <v>1176470</v>
      </c>
      <c r="M81" s="38">
        <v>294118</v>
      </c>
      <c r="N81" s="38"/>
      <c r="O81" s="38">
        <v>294118</v>
      </c>
      <c r="P81" s="38">
        <f t="shared" si="37"/>
        <v>11764706</v>
      </c>
      <c r="Q81" s="10"/>
      <c r="S81"/>
      <c r="T81" s="17"/>
      <c r="W81" s="17"/>
    </row>
    <row r="82" spans="1:23" ht="39.9" customHeight="1" x14ac:dyDescent="0.3">
      <c r="A82" s="17"/>
      <c r="B82" s="48" t="s">
        <v>363</v>
      </c>
      <c r="C82" s="42" t="s">
        <v>126</v>
      </c>
      <c r="D82" s="51"/>
      <c r="E82" s="12">
        <f t="shared" si="36"/>
        <v>544760</v>
      </c>
      <c r="F82" s="12"/>
      <c r="G82" s="12"/>
      <c r="H82" s="12">
        <f>SUM('Tabela 2 Alokacja na zakresy'!G301:G302)</f>
        <v>544760</v>
      </c>
      <c r="I82" s="12"/>
      <c r="J82" s="10">
        <f t="shared" si="27"/>
        <v>96134</v>
      </c>
      <c r="K82" s="10">
        <f t="shared" si="28"/>
        <v>70498</v>
      </c>
      <c r="L82" s="10">
        <v>64089</v>
      </c>
      <c r="M82" s="10">
        <v>6409</v>
      </c>
      <c r="N82" s="10"/>
      <c r="O82" s="10">
        <v>25636</v>
      </c>
      <c r="P82" s="10">
        <f t="shared" si="37"/>
        <v>640894</v>
      </c>
      <c r="Q82" s="10"/>
      <c r="S82"/>
      <c r="T82" s="17"/>
      <c r="W82" s="17"/>
    </row>
    <row r="83" spans="1:23" ht="39.9" customHeight="1" x14ac:dyDescent="0.3">
      <c r="A83" s="17"/>
      <c r="B83" s="48" t="s">
        <v>364</v>
      </c>
      <c r="C83" s="42" t="s">
        <v>127</v>
      </c>
      <c r="D83" s="51"/>
      <c r="E83" s="12">
        <f t="shared" si="36"/>
        <v>40481085</v>
      </c>
      <c r="F83" s="12"/>
      <c r="G83" s="12"/>
      <c r="H83" s="12">
        <f>SUM('Tabela 2 Alokacja na zakresy'!G303)</f>
        <v>40481085</v>
      </c>
      <c r="I83" s="12"/>
      <c r="J83" s="10">
        <f t="shared" si="27"/>
        <v>7143721</v>
      </c>
      <c r="K83" s="10">
        <f t="shared" si="28"/>
        <v>6905596</v>
      </c>
      <c r="L83" s="10">
        <v>4762480</v>
      </c>
      <c r="M83" s="10">
        <v>2143116</v>
      </c>
      <c r="N83" s="10"/>
      <c r="O83" s="10">
        <v>238125</v>
      </c>
      <c r="P83" s="10">
        <f t="shared" si="37"/>
        <v>47624806</v>
      </c>
      <c r="Q83" s="10"/>
      <c r="S83"/>
      <c r="T83" s="17"/>
      <c r="W83" s="17"/>
    </row>
    <row r="84" spans="1:23" ht="39.9" customHeight="1" x14ac:dyDescent="0.3">
      <c r="A84" s="17"/>
      <c r="B84" s="48" t="s">
        <v>365</v>
      </c>
      <c r="C84" s="42" t="s">
        <v>127</v>
      </c>
      <c r="D84" s="51"/>
      <c r="E84" s="12">
        <f t="shared" si="36"/>
        <v>818000</v>
      </c>
      <c r="F84" s="12"/>
      <c r="G84" s="12"/>
      <c r="H84" s="12">
        <f>SUM('Tabela 2 Alokacja na zakresy'!G304)</f>
        <v>818000</v>
      </c>
      <c r="I84" s="12"/>
      <c r="J84" s="10">
        <f t="shared" si="27"/>
        <v>144353</v>
      </c>
      <c r="K84" s="10">
        <f t="shared" si="28"/>
        <v>96235</v>
      </c>
      <c r="L84" s="10">
        <v>96235</v>
      </c>
      <c r="M84" s="10"/>
      <c r="N84" s="10"/>
      <c r="O84" s="10">
        <v>48118</v>
      </c>
      <c r="P84" s="10">
        <f t="shared" si="37"/>
        <v>962353</v>
      </c>
      <c r="Q84" s="10"/>
      <c r="S84"/>
      <c r="T84" s="17"/>
      <c r="W84" s="17"/>
    </row>
    <row r="85" spans="1:23" ht="39.9" customHeight="1" x14ac:dyDescent="0.3">
      <c r="A85" s="17"/>
      <c r="B85" s="48" t="s">
        <v>385</v>
      </c>
      <c r="C85" s="42" t="s">
        <v>127</v>
      </c>
      <c r="D85" s="51"/>
      <c r="E85" s="12">
        <f t="shared" si="36"/>
        <v>2182000</v>
      </c>
      <c r="F85" s="12"/>
      <c r="G85" s="12"/>
      <c r="H85" s="12">
        <f>SUM('Tabela 2 Alokacja na zakresy'!G305)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  <c r="S85"/>
      <c r="T85" s="17"/>
      <c r="W85" s="17"/>
    </row>
    <row r="86" spans="1:23" s="45" customFormat="1" ht="39.9" customHeight="1" x14ac:dyDescent="0.3">
      <c r="A86" s="44"/>
      <c r="B86" s="49" t="s">
        <v>81</v>
      </c>
      <c r="C86" s="32"/>
      <c r="D86" s="32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3">
        <f t="shared" si="27"/>
        <v>47363680</v>
      </c>
      <c r="K86" s="33">
        <f t="shared" si="28"/>
        <v>37890943</v>
      </c>
      <c r="L86" s="33">
        <f>SUM(L87:L98)</f>
        <v>17342882</v>
      </c>
      <c r="M86" s="33">
        <f>SUM(M87:M98)</f>
        <v>20548061</v>
      </c>
      <c r="N86" s="33"/>
      <c r="O86" s="33">
        <f>SUM(O87:O98)</f>
        <v>9472737</v>
      </c>
      <c r="P86" s="33">
        <f>E86+J86</f>
        <v>315757863</v>
      </c>
      <c r="Q86" s="33"/>
      <c r="R86" s="21"/>
      <c r="S86"/>
      <c r="T86" s="44"/>
      <c r="U86" s="44"/>
      <c r="V86" s="44"/>
      <c r="W86" s="44"/>
    </row>
    <row r="87" spans="1:23" ht="39.9" customHeight="1" x14ac:dyDescent="0.3">
      <c r="A87" s="17"/>
      <c r="B87" s="48" t="s">
        <v>82</v>
      </c>
      <c r="C87" s="42" t="s">
        <v>139</v>
      </c>
      <c r="D87" s="51"/>
      <c r="E87" s="12">
        <f t="shared" ref="E87:E105" si="38">F87+G87+H87+I87</f>
        <v>5070000</v>
      </c>
      <c r="F87" s="12"/>
      <c r="G87" s="12"/>
      <c r="H87" s="12">
        <f>SUM('Tabela 2 Alokacja na zakresy'!G306)</f>
        <v>5070000</v>
      </c>
      <c r="I87" s="12"/>
      <c r="J87" s="10">
        <f t="shared" si="27"/>
        <v>894706</v>
      </c>
      <c r="K87" s="10">
        <f t="shared" si="28"/>
        <v>745589</v>
      </c>
      <c r="L87" s="38">
        <v>509352</v>
      </c>
      <c r="M87" s="38">
        <v>236237</v>
      </c>
      <c r="N87" s="38"/>
      <c r="O87" s="38">
        <v>149117</v>
      </c>
      <c r="P87" s="10">
        <f t="shared" ref="P87:P105" si="39">E87+J87</f>
        <v>5964706</v>
      </c>
      <c r="Q87" s="10"/>
      <c r="S87"/>
      <c r="V87" s="17"/>
      <c r="W87" s="17"/>
    </row>
    <row r="88" spans="1:23" ht="39.9" customHeight="1" x14ac:dyDescent="0.3">
      <c r="A88" s="17"/>
      <c r="B88" s="48" t="s">
        <v>128</v>
      </c>
      <c r="C88" s="42" t="s">
        <v>140</v>
      </c>
      <c r="D88" s="51"/>
      <c r="E88" s="12">
        <f t="shared" si="38"/>
        <v>30000000</v>
      </c>
      <c r="F88" s="12"/>
      <c r="G88" s="12"/>
      <c r="H88" s="12">
        <f>SUM('Tabela 2 Alokacja na zakresy'!G307)</f>
        <v>30000000</v>
      </c>
      <c r="I88" s="12"/>
      <c r="J88" s="10">
        <f t="shared" si="27"/>
        <v>5294118</v>
      </c>
      <c r="K88" s="10"/>
      <c r="L88" s="38"/>
      <c r="M88" s="38"/>
      <c r="N88" s="38"/>
      <c r="O88" s="38">
        <v>5294118</v>
      </c>
      <c r="P88" s="10">
        <f t="shared" si="39"/>
        <v>35294118</v>
      </c>
      <c r="Q88" s="10"/>
      <c r="S88"/>
      <c r="V88" s="17"/>
      <c r="W88" s="17"/>
    </row>
    <row r="89" spans="1:23" ht="39.9" customHeight="1" x14ac:dyDescent="0.3">
      <c r="A89" s="17"/>
      <c r="B89" s="48" t="s">
        <v>129</v>
      </c>
      <c r="C89" s="42" t="s">
        <v>140</v>
      </c>
      <c r="D89" s="51"/>
      <c r="E89" s="12">
        <f t="shared" si="38"/>
        <v>4348000</v>
      </c>
      <c r="F89" s="12"/>
      <c r="G89" s="12"/>
      <c r="H89" s="12">
        <f>SUM('Tabela 2 Alokacja na zakresy'!G308)</f>
        <v>4348000</v>
      </c>
      <c r="I89" s="12"/>
      <c r="J89" s="10">
        <f t="shared" si="27"/>
        <v>767294</v>
      </c>
      <c r="K89" s="10">
        <f t="shared" si="28"/>
        <v>255765</v>
      </c>
      <c r="L89" s="38">
        <v>255765</v>
      </c>
      <c r="M89" s="38"/>
      <c r="N89" s="38"/>
      <c r="O89" s="38">
        <v>511529</v>
      </c>
      <c r="P89" s="10">
        <f t="shared" si="39"/>
        <v>5115294</v>
      </c>
      <c r="Q89" s="10"/>
      <c r="S89"/>
      <c r="V89" s="17"/>
      <c r="W89" s="17"/>
    </row>
    <row r="90" spans="1:23" ht="39.9" customHeight="1" x14ac:dyDescent="0.3">
      <c r="A90" s="17"/>
      <c r="B90" s="48" t="s">
        <v>130</v>
      </c>
      <c r="C90" s="42" t="s">
        <v>140</v>
      </c>
      <c r="D90" s="51"/>
      <c r="E90" s="12">
        <f t="shared" si="38"/>
        <v>46919125</v>
      </c>
      <c r="F90" s="12"/>
      <c r="G90" s="12"/>
      <c r="H90" s="12">
        <f>SUM('Tabela 2 Alokacja na zakresy'!G309:G310)</f>
        <v>46919125</v>
      </c>
      <c r="I90" s="12"/>
      <c r="J90" s="10">
        <f t="shared" si="27"/>
        <v>8279846</v>
      </c>
      <c r="K90" s="10">
        <f t="shared" si="28"/>
        <v>7603048</v>
      </c>
      <c r="L90" s="38">
        <v>2797939</v>
      </c>
      <c r="M90" s="38">
        <v>4805109</v>
      </c>
      <c r="N90" s="38"/>
      <c r="O90" s="38">
        <v>676798</v>
      </c>
      <c r="P90" s="10">
        <f t="shared" si="39"/>
        <v>55198971</v>
      </c>
      <c r="Q90" s="10"/>
      <c r="S90"/>
      <c r="V90" s="17"/>
      <c r="W90" s="17"/>
    </row>
    <row r="91" spans="1:23" ht="39.9" customHeight="1" x14ac:dyDescent="0.3">
      <c r="A91" s="17"/>
      <c r="B91" s="48" t="s">
        <v>131</v>
      </c>
      <c r="C91" s="42" t="s">
        <v>140</v>
      </c>
      <c r="D91" s="51"/>
      <c r="E91" s="12">
        <f t="shared" si="38"/>
        <v>6000000</v>
      </c>
      <c r="F91" s="12"/>
      <c r="G91" s="12"/>
      <c r="H91" s="12">
        <f>SUM('Tabela 2 Alokacja na zakresy'!G311)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  <c r="S91"/>
      <c r="V91" s="17"/>
      <c r="W91" s="17"/>
    </row>
    <row r="92" spans="1:23" ht="39.9" customHeight="1" x14ac:dyDescent="0.3">
      <c r="A92" s="17"/>
      <c r="B92" s="48" t="s">
        <v>132</v>
      </c>
      <c r="C92" s="42" t="s">
        <v>141</v>
      </c>
      <c r="D92" s="51"/>
      <c r="E92" s="12">
        <f t="shared" si="38"/>
        <v>13000000</v>
      </c>
      <c r="F92" s="12"/>
      <c r="G92" s="12"/>
      <c r="H92" s="12">
        <f>SUM('Tabela 2 Alokacja na zakresy'!G312)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  <c r="S92"/>
      <c r="V92" s="17"/>
      <c r="W92" s="17"/>
    </row>
    <row r="93" spans="1:23" ht="39.9" customHeight="1" x14ac:dyDescent="0.3">
      <c r="A93" s="17"/>
      <c r="B93" s="48" t="s">
        <v>133</v>
      </c>
      <c r="C93" s="42" t="s">
        <v>141</v>
      </c>
      <c r="D93" s="51"/>
      <c r="E93" s="12">
        <f t="shared" si="38"/>
        <v>29257088</v>
      </c>
      <c r="F93" s="12"/>
      <c r="G93" s="12"/>
      <c r="H93" s="12">
        <f>SUM('Tabela 2 Alokacja na zakresy'!G313)</f>
        <v>29257088</v>
      </c>
      <c r="I93" s="12"/>
      <c r="J93" s="10">
        <f t="shared" si="27"/>
        <v>5163016</v>
      </c>
      <c r="K93" s="10">
        <f t="shared" si="28"/>
        <v>5163016</v>
      </c>
      <c r="L93" s="10">
        <v>1721005</v>
      </c>
      <c r="M93" s="10">
        <v>3442011</v>
      </c>
      <c r="N93" s="10"/>
      <c r="O93" s="10"/>
      <c r="P93" s="10">
        <f t="shared" si="39"/>
        <v>34420104</v>
      </c>
      <c r="Q93" s="10"/>
      <c r="S93"/>
      <c r="V93" s="17"/>
      <c r="W93" s="17"/>
    </row>
    <row r="94" spans="1:23" ht="39.9" customHeight="1" x14ac:dyDescent="0.3">
      <c r="A94" s="17"/>
      <c r="B94" s="48" t="s">
        <v>134</v>
      </c>
      <c r="C94" s="42" t="s">
        <v>141</v>
      </c>
      <c r="D94" s="51"/>
      <c r="E94" s="12">
        <f t="shared" si="38"/>
        <v>70000000</v>
      </c>
      <c r="F94" s="12"/>
      <c r="G94" s="12"/>
      <c r="H94" s="12">
        <f>SUM('Tabela 2 Alokacja na zakresy'!G314:G315)</f>
        <v>70000000</v>
      </c>
      <c r="I94" s="12"/>
      <c r="J94" s="10">
        <f t="shared" si="27"/>
        <v>12352940</v>
      </c>
      <c r="K94" s="10">
        <f t="shared" si="28"/>
        <v>12352940</v>
      </c>
      <c r="L94" s="10">
        <v>4117647</v>
      </c>
      <c r="M94" s="10">
        <v>8235293</v>
      </c>
      <c r="N94" s="10"/>
      <c r="O94" s="10"/>
      <c r="P94" s="10">
        <f t="shared" si="39"/>
        <v>82352940</v>
      </c>
      <c r="Q94" s="10"/>
      <c r="S94"/>
      <c r="V94" s="17"/>
      <c r="W94" s="17"/>
    </row>
    <row r="95" spans="1:23" ht="39.9" customHeight="1" x14ac:dyDescent="0.3">
      <c r="A95" s="17"/>
      <c r="B95" s="48" t="s">
        <v>135</v>
      </c>
      <c r="C95" s="42" t="s">
        <v>141</v>
      </c>
      <c r="D95" s="51"/>
      <c r="E95" s="12">
        <f t="shared" si="38"/>
        <v>5600000</v>
      </c>
      <c r="F95" s="12"/>
      <c r="G95" s="12"/>
      <c r="H95" s="12">
        <f>SUM('Tabela 2 Alokacja na zakresy'!G316)</f>
        <v>5600000</v>
      </c>
      <c r="I95" s="12"/>
      <c r="J95" s="10">
        <f t="shared" si="27"/>
        <v>988235</v>
      </c>
      <c r="K95" s="10">
        <f t="shared" si="28"/>
        <v>988235</v>
      </c>
      <c r="L95" s="10">
        <v>329412</v>
      </c>
      <c r="M95" s="10">
        <v>658823</v>
      </c>
      <c r="N95" s="10"/>
      <c r="O95" s="10"/>
      <c r="P95" s="10">
        <f t="shared" si="39"/>
        <v>6588235</v>
      </c>
      <c r="Q95" s="10"/>
      <c r="S95"/>
      <c r="V95" s="17"/>
      <c r="W95" s="17"/>
    </row>
    <row r="96" spans="1:23" ht="39.9" customHeight="1" x14ac:dyDescent="0.3">
      <c r="A96" s="17"/>
      <c r="B96" s="48" t="s">
        <v>136</v>
      </c>
      <c r="C96" s="42" t="s">
        <v>141</v>
      </c>
      <c r="D96" s="51"/>
      <c r="E96" s="12">
        <f t="shared" si="38"/>
        <v>29400000</v>
      </c>
      <c r="F96" s="12"/>
      <c r="G96" s="12"/>
      <c r="H96" s="12">
        <f>SUM('Tabela 2 Alokacja na zakresy'!G317:G318)</f>
        <v>29400000</v>
      </c>
      <c r="I96" s="12"/>
      <c r="J96" s="10">
        <f t="shared" si="27"/>
        <v>5188235</v>
      </c>
      <c r="K96" s="10">
        <f t="shared" si="28"/>
        <v>5188235</v>
      </c>
      <c r="L96" s="10">
        <v>3458824</v>
      </c>
      <c r="M96" s="10">
        <v>1729411</v>
      </c>
      <c r="N96" s="10"/>
      <c r="O96" s="10"/>
      <c r="P96" s="10">
        <f t="shared" si="39"/>
        <v>34588235</v>
      </c>
      <c r="Q96" s="10"/>
      <c r="S96"/>
      <c r="V96" s="17"/>
      <c r="W96" s="17"/>
    </row>
    <row r="97" spans="1:23" ht="39.9" customHeight="1" x14ac:dyDescent="0.3">
      <c r="A97" s="17"/>
      <c r="B97" s="48" t="s">
        <v>137</v>
      </c>
      <c r="C97" s="42" t="s">
        <v>142</v>
      </c>
      <c r="D97" s="51"/>
      <c r="E97" s="12">
        <f t="shared" si="38"/>
        <v>25799970</v>
      </c>
      <c r="F97" s="12"/>
      <c r="G97" s="12"/>
      <c r="H97" s="12">
        <f>SUM('Tabela 2 Alokacja na zakresy'!G319)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  <c r="S97"/>
      <c r="V97" s="17"/>
      <c r="W97" s="17"/>
    </row>
    <row r="98" spans="1:23" ht="39.9" customHeight="1" x14ac:dyDescent="0.3">
      <c r="A98" s="17"/>
      <c r="B98" s="48" t="s">
        <v>138</v>
      </c>
      <c r="C98" s="42" t="s">
        <v>142</v>
      </c>
      <c r="D98" s="51"/>
      <c r="E98" s="12">
        <f t="shared" si="38"/>
        <v>3000000</v>
      </c>
      <c r="F98" s="12"/>
      <c r="G98" s="12"/>
      <c r="H98" s="12">
        <f>SUM('Tabela 2 Alokacja na zakresy'!G320)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  <c r="S98"/>
      <c r="V98" s="17"/>
      <c r="W98" s="17"/>
    </row>
    <row r="99" spans="1:23" s="45" customFormat="1" ht="39.9" customHeight="1" x14ac:dyDescent="0.3">
      <c r="A99" s="44"/>
      <c r="B99" s="49" t="s">
        <v>83</v>
      </c>
      <c r="C99" s="32"/>
      <c r="D99" s="32" t="s">
        <v>26</v>
      </c>
      <c r="E99" s="11">
        <f>F99+G99+H99+I99</f>
        <v>354741858</v>
      </c>
      <c r="F99" s="11"/>
      <c r="G99" s="11"/>
      <c r="H99" s="11"/>
      <c r="I99" s="11">
        <f>SUM(I100:I105)</f>
        <v>354741858</v>
      </c>
      <c r="J99" s="33">
        <f t="shared" si="27"/>
        <v>62601505</v>
      </c>
      <c r="K99" s="33">
        <f t="shared" si="28"/>
        <v>47340048</v>
      </c>
      <c r="L99" s="33">
        <f>SUM(L100:L105)</f>
        <v>21935173</v>
      </c>
      <c r="M99" s="33">
        <f>SUM(M100:M105)</f>
        <v>25404875</v>
      </c>
      <c r="N99" s="33"/>
      <c r="O99" s="33">
        <f>SUM(O100:O105)</f>
        <v>15261457</v>
      </c>
      <c r="P99" s="33">
        <f>E99+J99</f>
        <v>417343363</v>
      </c>
      <c r="Q99" s="33"/>
      <c r="R99" s="21"/>
      <c r="S99"/>
      <c r="T99" s="44"/>
      <c r="U99" s="44"/>
      <c r="V99" s="44"/>
      <c r="W99" s="44"/>
    </row>
    <row r="100" spans="1:23" ht="39.9" customHeight="1" x14ac:dyDescent="0.3">
      <c r="A100" s="17"/>
      <c r="B100" s="48" t="s">
        <v>84</v>
      </c>
      <c r="C100" s="42" t="s">
        <v>333</v>
      </c>
      <c r="D100" s="51"/>
      <c r="E100" s="12">
        <f t="shared" si="38"/>
        <v>101435725</v>
      </c>
      <c r="F100" s="15"/>
      <c r="G100" s="15"/>
      <c r="H100" s="15"/>
      <c r="I100" s="15">
        <f>SUM('Tabela 2 Alokacja na zakresy'!G321:G333)</f>
        <v>101435725</v>
      </c>
      <c r="J100" s="10">
        <f>K100+O100</f>
        <v>17900423</v>
      </c>
      <c r="K100" s="10">
        <f>L100+M100+N100</f>
        <v>10733631</v>
      </c>
      <c r="L100" s="104"/>
      <c r="M100" s="104">
        <v>10733631</v>
      </c>
      <c r="N100" s="105"/>
      <c r="O100" s="105">
        <v>7166792</v>
      </c>
      <c r="P100" s="10">
        <f t="shared" si="39"/>
        <v>119336148</v>
      </c>
      <c r="Q100" s="99"/>
      <c r="S100"/>
      <c r="T100" s="17"/>
      <c r="U100" s="17"/>
      <c r="V100" s="17"/>
      <c r="W100" s="17"/>
    </row>
    <row r="101" spans="1:23" ht="39.9" customHeight="1" x14ac:dyDescent="0.3">
      <c r="A101" s="17"/>
      <c r="B101" s="48" t="s">
        <v>85</v>
      </c>
      <c r="C101" s="42" t="s">
        <v>333</v>
      </c>
      <c r="D101" s="51"/>
      <c r="E101" s="12">
        <f t="shared" si="38"/>
        <v>63407783</v>
      </c>
      <c r="F101" s="15"/>
      <c r="G101" s="15"/>
      <c r="H101" s="15"/>
      <c r="I101" s="15">
        <f>SUM('Tabela 2 Alokacja na zakresy'!G334:G338)</f>
        <v>63407783</v>
      </c>
      <c r="J101" s="10">
        <f t="shared" si="27"/>
        <v>11189609</v>
      </c>
      <c r="K101" s="10">
        <f t="shared" si="28"/>
        <v>9500000</v>
      </c>
      <c r="L101" s="104">
        <v>7459739</v>
      </c>
      <c r="M101" s="104">
        <v>2040261</v>
      </c>
      <c r="N101" s="104"/>
      <c r="O101" s="104">
        <v>1689609</v>
      </c>
      <c r="P101" s="10">
        <f t="shared" si="39"/>
        <v>74597392</v>
      </c>
      <c r="Q101" s="98"/>
      <c r="S101"/>
      <c r="T101" s="17"/>
      <c r="U101" s="17"/>
      <c r="V101" s="17"/>
      <c r="W101" s="17"/>
    </row>
    <row r="102" spans="1:23" ht="39.9" customHeight="1" x14ac:dyDescent="0.3">
      <c r="A102" s="17"/>
      <c r="B102" s="35" t="s">
        <v>86</v>
      </c>
      <c r="C102" s="42" t="s">
        <v>333</v>
      </c>
      <c r="D102" s="51"/>
      <c r="E102" s="12">
        <f t="shared" si="38"/>
        <v>70447853</v>
      </c>
      <c r="F102" s="15"/>
      <c r="G102" s="15"/>
      <c r="H102" s="15"/>
      <c r="I102" s="15">
        <f>SUM('Tabela 2 Alokacja na zakresy'!G339:G346)</f>
        <v>70447853</v>
      </c>
      <c r="J102" s="10">
        <f t="shared" si="27"/>
        <v>12431974</v>
      </c>
      <c r="K102" s="10">
        <f t="shared" si="28"/>
        <v>10971083</v>
      </c>
      <c r="L102" s="104">
        <v>7086296</v>
      </c>
      <c r="M102" s="104">
        <v>3884787</v>
      </c>
      <c r="N102" s="105"/>
      <c r="O102" s="105">
        <v>1460891</v>
      </c>
      <c r="P102" s="10">
        <f t="shared" si="39"/>
        <v>82879827</v>
      </c>
      <c r="Q102" s="98"/>
      <c r="S102"/>
      <c r="T102" s="17"/>
      <c r="U102" s="17"/>
      <c r="V102" s="17"/>
      <c r="W102" s="17"/>
    </row>
    <row r="103" spans="1:23" ht="39.9" customHeight="1" x14ac:dyDescent="0.3">
      <c r="A103" s="17"/>
      <c r="B103" s="35" t="s">
        <v>445</v>
      </c>
      <c r="C103" s="42" t="s">
        <v>333</v>
      </c>
      <c r="D103" s="51"/>
      <c r="E103" s="12">
        <f t="shared" si="38"/>
        <v>15294759</v>
      </c>
      <c r="F103" s="15"/>
      <c r="G103" s="15"/>
      <c r="H103" s="15"/>
      <c r="I103" s="15">
        <f>SUM('Tabela 2 Alokacja na zakresy'!G347:G350)</f>
        <v>15294759</v>
      </c>
      <c r="J103" s="10">
        <f t="shared" si="27"/>
        <v>2699075</v>
      </c>
      <c r="K103" s="10">
        <f t="shared" si="28"/>
        <v>2588617</v>
      </c>
      <c r="L103" s="104">
        <v>1799383</v>
      </c>
      <c r="M103" s="104">
        <v>789234</v>
      </c>
      <c r="N103" s="105"/>
      <c r="O103" s="105">
        <v>110458</v>
      </c>
      <c r="P103" s="10">
        <f t="shared" si="39"/>
        <v>17993834</v>
      </c>
      <c r="Q103" s="98"/>
      <c r="S103"/>
      <c r="T103" s="17"/>
      <c r="U103" s="17"/>
      <c r="V103" s="17"/>
      <c r="W103" s="17"/>
    </row>
    <row r="104" spans="1:23" ht="39.9" customHeight="1" x14ac:dyDescent="0.3">
      <c r="A104" s="17"/>
      <c r="B104" s="35" t="s">
        <v>446</v>
      </c>
      <c r="C104" s="42" t="s">
        <v>333</v>
      </c>
      <c r="D104" s="51"/>
      <c r="E104" s="12">
        <f t="shared" si="38"/>
        <v>15294759</v>
      </c>
      <c r="F104" s="15"/>
      <c r="G104" s="15"/>
      <c r="H104" s="15"/>
      <c r="I104" s="15">
        <f>SUM('Tabela 2 Alokacja na zakresy'!G351:G352)</f>
        <v>15294759</v>
      </c>
      <c r="J104" s="10">
        <f t="shared" si="27"/>
        <v>2699075</v>
      </c>
      <c r="K104" s="10">
        <f t="shared" si="28"/>
        <v>2588617</v>
      </c>
      <c r="L104" s="104">
        <v>1799383</v>
      </c>
      <c r="M104" s="104">
        <f>1320010-530776</f>
        <v>789234</v>
      </c>
      <c r="N104" s="105"/>
      <c r="O104" s="105">
        <f>601346-490888</f>
        <v>110458</v>
      </c>
      <c r="P104" s="10">
        <f t="shared" si="39"/>
        <v>17993834</v>
      </c>
      <c r="Q104" s="98"/>
      <c r="S104"/>
      <c r="T104" s="17"/>
      <c r="U104" s="17"/>
      <c r="V104" s="17"/>
      <c r="W104" s="17"/>
    </row>
    <row r="105" spans="1:23" ht="39.9" customHeight="1" x14ac:dyDescent="0.3">
      <c r="A105" s="17"/>
      <c r="B105" s="35" t="s">
        <v>447</v>
      </c>
      <c r="C105" s="42" t="s">
        <v>333</v>
      </c>
      <c r="D105" s="51"/>
      <c r="E105" s="12">
        <f t="shared" si="38"/>
        <v>88860979</v>
      </c>
      <c r="F105" s="15"/>
      <c r="G105" s="15"/>
      <c r="H105" s="15"/>
      <c r="I105" s="15">
        <f>SUM('Tabela 2 Alokacja na zakresy'!G353:G367)</f>
        <v>88860979</v>
      </c>
      <c r="J105" s="10">
        <f t="shared" si="27"/>
        <v>15681349</v>
      </c>
      <c r="K105" s="10">
        <f t="shared" si="28"/>
        <v>10958100</v>
      </c>
      <c r="L105" s="104">
        <v>3790372</v>
      </c>
      <c r="M105" s="104">
        <v>7167728</v>
      </c>
      <c r="N105" s="105"/>
      <c r="O105" s="105">
        <v>4723249</v>
      </c>
      <c r="P105" s="10">
        <f t="shared" si="39"/>
        <v>104542328</v>
      </c>
      <c r="Q105" s="41"/>
      <c r="S105"/>
      <c r="T105" s="17"/>
      <c r="U105" s="17"/>
      <c r="V105" s="17"/>
      <c r="W105" s="17"/>
    </row>
    <row r="106" spans="1:23" s="45" customFormat="1" ht="39.9" customHeight="1" x14ac:dyDescent="0.3">
      <c r="A106" s="44"/>
      <c r="B106" s="49" t="s">
        <v>66</v>
      </c>
      <c r="C106" s="32" t="s">
        <v>36</v>
      </c>
      <c r="D106" s="32" t="s">
        <v>26</v>
      </c>
      <c r="E106" s="11">
        <f t="shared" si="26"/>
        <v>68523786</v>
      </c>
      <c r="F106" s="11"/>
      <c r="G106" s="11">
        <f>G107</f>
        <v>68523786</v>
      </c>
      <c r="H106" s="11"/>
      <c r="I106" s="11"/>
      <c r="J106" s="33">
        <f>K106+O106</f>
        <v>12092433</v>
      </c>
      <c r="K106" s="33">
        <f t="shared" si="16"/>
        <v>12092433</v>
      </c>
      <c r="L106" s="33"/>
      <c r="M106" s="33">
        <f>M107</f>
        <v>12092433</v>
      </c>
      <c r="N106" s="33"/>
      <c r="O106" s="33"/>
      <c r="P106" s="33">
        <f t="shared" si="17"/>
        <v>80616219</v>
      </c>
      <c r="Q106" s="33"/>
      <c r="R106" s="21"/>
      <c r="S106"/>
      <c r="T106" s="44"/>
      <c r="U106" s="44"/>
      <c r="V106" s="44"/>
      <c r="W106" s="44"/>
    </row>
    <row r="107" spans="1:23" ht="39.9" customHeight="1" x14ac:dyDescent="0.3">
      <c r="A107" s="17"/>
      <c r="B107" s="48" t="s">
        <v>67</v>
      </c>
      <c r="C107" s="36" t="s">
        <v>36</v>
      </c>
      <c r="D107" s="51"/>
      <c r="E107" s="12">
        <f t="shared" si="26"/>
        <v>68523786</v>
      </c>
      <c r="F107" s="12"/>
      <c r="G107" s="12">
        <f>SUM('Tabela 2 Alokacja na zakresy'!G368:G371)</f>
        <v>68523786</v>
      </c>
      <c r="H107" s="12"/>
      <c r="I107" s="12"/>
      <c r="J107" s="10">
        <f t="shared" ref="J107:J111" si="40">K107+O107</f>
        <v>12092433</v>
      </c>
      <c r="K107" s="10">
        <f t="shared" si="16"/>
        <v>12092433</v>
      </c>
      <c r="L107" s="10"/>
      <c r="M107" s="10">
        <v>12092433</v>
      </c>
      <c r="N107" s="10"/>
      <c r="O107" s="10"/>
      <c r="P107" s="10">
        <f t="shared" si="17"/>
        <v>80616219</v>
      </c>
      <c r="Q107" s="10"/>
      <c r="S107"/>
      <c r="T107" s="17"/>
      <c r="U107" s="17"/>
      <c r="V107" s="17"/>
      <c r="W107" s="17"/>
    </row>
    <row r="108" spans="1:23" s="45" customFormat="1" ht="39.9" customHeight="1" x14ac:dyDescent="0.3">
      <c r="A108" s="44"/>
      <c r="B108" s="49" t="s">
        <v>377</v>
      </c>
      <c r="C108" s="32" t="s">
        <v>36</v>
      </c>
      <c r="D108" s="32" t="s">
        <v>26</v>
      </c>
      <c r="E108" s="11">
        <f t="shared" si="26"/>
        <v>26666519</v>
      </c>
      <c r="F108" s="11"/>
      <c r="G108" s="11"/>
      <c r="H108" s="11">
        <f>H109</f>
        <v>26666519</v>
      </c>
      <c r="I108" s="11"/>
      <c r="J108" s="33">
        <f t="shared" si="40"/>
        <v>4705857</v>
      </c>
      <c r="K108" s="33">
        <f t="shared" si="16"/>
        <v>4705857</v>
      </c>
      <c r="L108" s="33"/>
      <c r="M108" s="33">
        <f>M109</f>
        <v>4705857</v>
      </c>
      <c r="N108" s="33"/>
      <c r="O108" s="33"/>
      <c r="P108" s="33">
        <f t="shared" si="17"/>
        <v>31372376</v>
      </c>
      <c r="Q108" s="33"/>
      <c r="R108" s="21"/>
      <c r="S108"/>
      <c r="T108" s="44"/>
      <c r="U108" s="44"/>
      <c r="V108" s="44"/>
      <c r="W108" s="44"/>
    </row>
    <row r="109" spans="1:23" ht="39.9" customHeight="1" x14ac:dyDescent="0.3">
      <c r="A109" s="17"/>
      <c r="B109" s="48" t="s">
        <v>68</v>
      </c>
      <c r="C109" s="36" t="s">
        <v>36</v>
      </c>
      <c r="D109" s="51"/>
      <c r="E109" s="12">
        <f t="shared" si="26"/>
        <v>26666519</v>
      </c>
      <c r="F109" s="12"/>
      <c r="G109" s="12"/>
      <c r="H109" s="12">
        <f>SUM('Tabela 2 Alokacja na zakresy'!G372:G375)</f>
        <v>26666519</v>
      </c>
      <c r="I109" s="12"/>
      <c r="J109" s="10">
        <f t="shared" si="40"/>
        <v>4705857</v>
      </c>
      <c r="K109" s="10">
        <f t="shared" si="16"/>
        <v>4705857</v>
      </c>
      <c r="L109" s="10"/>
      <c r="M109" s="10">
        <v>4705857</v>
      </c>
      <c r="N109" s="10"/>
      <c r="O109" s="10"/>
      <c r="P109" s="10">
        <f t="shared" si="17"/>
        <v>31372376</v>
      </c>
      <c r="Q109" s="10"/>
      <c r="S109"/>
      <c r="T109" s="17"/>
      <c r="U109" s="17"/>
      <c r="V109" s="17"/>
      <c r="W109" s="17"/>
    </row>
    <row r="110" spans="1:23" s="45" customFormat="1" ht="39.9" customHeight="1" x14ac:dyDescent="0.3">
      <c r="A110" s="44"/>
      <c r="B110" s="49" t="s">
        <v>69</v>
      </c>
      <c r="C110" s="32" t="s">
        <v>36</v>
      </c>
      <c r="D110" s="32" t="s">
        <v>26</v>
      </c>
      <c r="E110" s="11">
        <f t="shared" si="26"/>
        <v>14780911</v>
      </c>
      <c r="F110" s="11"/>
      <c r="G110" s="11"/>
      <c r="H110" s="11"/>
      <c r="I110" s="11">
        <f>I111</f>
        <v>14780911</v>
      </c>
      <c r="J110" s="33">
        <f t="shared" si="40"/>
        <v>2608397</v>
      </c>
      <c r="K110" s="33">
        <f t="shared" si="16"/>
        <v>2608397</v>
      </c>
      <c r="L110" s="33"/>
      <c r="M110" s="33">
        <f>M111</f>
        <v>2608397</v>
      </c>
      <c r="N110" s="33"/>
      <c r="O110" s="33"/>
      <c r="P110" s="33">
        <f t="shared" si="17"/>
        <v>17389308</v>
      </c>
      <c r="Q110" s="33"/>
      <c r="R110" s="21"/>
      <c r="S110"/>
      <c r="T110" s="44"/>
      <c r="U110" s="44"/>
      <c r="V110" s="44"/>
      <c r="W110" s="44"/>
    </row>
    <row r="111" spans="1:23" ht="39.9" customHeight="1" x14ac:dyDescent="0.3">
      <c r="A111" s="17"/>
      <c r="B111" s="48" t="s">
        <v>70</v>
      </c>
      <c r="C111" s="36" t="s">
        <v>36</v>
      </c>
      <c r="D111" s="51"/>
      <c r="E111" s="12">
        <f t="shared" si="26"/>
        <v>14780911</v>
      </c>
      <c r="F111" s="15"/>
      <c r="G111" s="15"/>
      <c r="H111" s="15"/>
      <c r="I111" s="15">
        <f>SUM('Tabela 2 Alokacja na zakresy'!G376:G379)</f>
        <v>14780911</v>
      </c>
      <c r="J111" s="10">
        <f t="shared" si="40"/>
        <v>2608397</v>
      </c>
      <c r="K111" s="10">
        <f t="shared" si="16"/>
        <v>2608397</v>
      </c>
      <c r="L111" s="41"/>
      <c r="M111" s="41">
        <v>2608397</v>
      </c>
      <c r="N111" s="41"/>
      <c r="O111" s="41"/>
      <c r="P111" s="10">
        <f t="shared" si="17"/>
        <v>17389308</v>
      </c>
      <c r="Q111" s="41"/>
      <c r="S111"/>
      <c r="T111" s="17"/>
      <c r="U111" s="17"/>
      <c r="V111" s="17"/>
      <c r="W111" s="17"/>
    </row>
    <row r="112" spans="1:23" s="39" customFormat="1" ht="39.9" customHeight="1" x14ac:dyDescent="0.3">
      <c r="A112" s="34"/>
      <c r="B112" s="52" t="s">
        <v>25</v>
      </c>
      <c r="C112" s="53"/>
      <c r="D112" s="54"/>
      <c r="E112" s="16">
        <f>SUM(E8+E15+E46+E52+E58+E65+E71+E86+E99+E106+E108+E110)</f>
        <v>2744942943</v>
      </c>
      <c r="F112" s="16"/>
      <c r="G112" s="16">
        <f t="shared" ref="G112:P112" si="41">SUM(G8+G15+G46+G52+G58+G65+G71+G86+G99+G106+G108+G110)</f>
        <v>1717388119</v>
      </c>
      <c r="H112" s="16">
        <f t="shared" si="41"/>
        <v>658032055</v>
      </c>
      <c r="I112" s="16">
        <f t="shared" si="41"/>
        <v>369522769</v>
      </c>
      <c r="J112" s="55">
        <f t="shared" si="41"/>
        <v>490362527</v>
      </c>
      <c r="K112" s="55">
        <f t="shared" si="41"/>
        <v>345467301</v>
      </c>
      <c r="L112" s="55">
        <f t="shared" si="41"/>
        <v>101007292</v>
      </c>
      <c r="M112" s="55">
        <f t="shared" si="41"/>
        <v>164169558</v>
      </c>
      <c r="N112" s="55">
        <f t="shared" si="41"/>
        <v>80290451</v>
      </c>
      <c r="O112" s="55">
        <f t="shared" si="41"/>
        <v>144895226</v>
      </c>
      <c r="P112" s="55">
        <f t="shared" si="41"/>
        <v>3235305470</v>
      </c>
      <c r="Q112" s="56"/>
      <c r="R112" s="21"/>
      <c r="S112"/>
      <c r="T112" s="34"/>
      <c r="U112" s="34"/>
      <c r="V112" s="34"/>
      <c r="W112" s="34"/>
    </row>
    <row r="113" spans="1:23" x14ac:dyDescent="0.3">
      <c r="A113" s="17"/>
      <c r="B113" s="17"/>
      <c r="C113" s="17"/>
      <c r="D113" s="25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S113"/>
      <c r="T113" s="17"/>
      <c r="U113" s="17"/>
      <c r="V113" s="17"/>
      <c r="W113" s="17"/>
    </row>
    <row r="114" spans="1:23" x14ac:dyDescent="0.3">
      <c r="A114" s="17"/>
      <c r="B114" s="17"/>
      <c r="C114" s="17"/>
      <c r="D114" s="25"/>
      <c r="E114" s="17"/>
      <c r="F114" s="17"/>
      <c r="G114" s="17"/>
      <c r="H114" s="17"/>
      <c r="I114" s="17"/>
      <c r="J114" s="20"/>
      <c r="K114" s="17"/>
      <c r="L114" s="17"/>
      <c r="M114" s="17"/>
      <c r="N114" s="17"/>
      <c r="O114" s="17"/>
      <c r="P114" s="17"/>
      <c r="Q114" s="17"/>
      <c r="S114"/>
      <c r="T114" s="17"/>
      <c r="U114" s="17"/>
      <c r="V114" s="17"/>
      <c r="W114" s="17"/>
    </row>
    <row r="115" spans="1:23" x14ac:dyDescent="0.3">
      <c r="A115" s="17"/>
      <c r="B115" s="17"/>
      <c r="C115" s="17"/>
      <c r="D115" s="25"/>
      <c r="E115" s="17"/>
      <c r="F115" s="17"/>
      <c r="G115" s="17"/>
      <c r="H115" s="17"/>
      <c r="L115" s="17"/>
      <c r="M115" s="17"/>
      <c r="N115" s="17"/>
      <c r="O115" s="17"/>
      <c r="P115" s="17"/>
      <c r="Q115" s="17"/>
      <c r="S115"/>
      <c r="T115" s="17"/>
      <c r="U115" s="17"/>
      <c r="V115" s="17"/>
      <c r="W115" s="17"/>
    </row>
    <row r="116" spans="1:23" x14ac:dyDescent="0.3">
      <c r="A116" s="17"/>
      <c r="B116" s="17"/>
      <c r="C116" s="17"/>
      <c r="D116" s="25"/>
      <c r="E116" s="17"/>
      <c r="F116" s="17"/>
      <c r="G116" s="17"/>
      <c r="H116" s="17"/>
      <c r="J116" s="57"/>
      <c r="K116" s="58"/>
      <c r="L116" s="20"/>
      <c r="M116" s="20"/>
      <c r="N116" s="17"/>
      <c r="O116" s="17"/>
      <c r="P116" s="17"/>
      <c r="Q116" s="17"/>
      <c r="S116"/>
      <c r="T116" s="17"/>
      <c r="U116" s="17"/>
      <c r="V116" s="17"/>
      <c r="W116" s="17"/>
    </row>
    <row r="117" spans="1:23" x14ac:dyDescent="0.3">
      <c r="A117" s="17"/>
      <c r="B117" s="17" t="s">
        <v>37</v>
      </c>
      <c r="C117" s="17"/>
      <c r="D117" s="25"/>
      <c r="E117" s="17"/>
      <c r="F117" s="17"/>
      <c r="G117" s="17"/>
      <c r="H117" s="17"/>
      <c r="J117" s="57"/>
      <c r="K117" s="58"/>
      <c r="L117" s="20"/>
      <c r="M117" s="20"/>
      <c r="N117" s="17"/>
      <c r="O117" s="17"/>
      <c r="P117" s="17"/>
      <c r="Q117" s="17"/>
      <c r="S117"/>
      <c r="T117" s="17"/>
      <c r="U117" s="17"/>
      <c r="V117" s="17"/>
      <c r="W117" s="17"/>
    </row>
    <row r="118" spans="1:23" x14ac:dyDescent="0.3">
      <c r="A118" s="17"/>
      <c r="B118" s="17" t="s">
        <v>27</v>
      </c>
      <c r="C118" s="17"/>
      <c r="D118" s="25"/>
      <c r="E118" s="17"/>
      <c r="F118" s="17"/>
      <c r="G118" s="17"/>
      <c r="H118" s="17"/>
      <c r="J118" s="57"/>
      <c r="K118" s="58"/>
      <c r="L118" s="20"/>
      <c r="M118" s="20"/>
      <c r="N118" s="17"/>
      <c r="O118" s="17"/>
      <c r="P118" s="17"/>
      <c r="Q118" s="17"/>
      <c r="S118"/>
      <c r="T118" s="17"/>
      <c r="U118" s="17"/>
      <c r="V118" s="17"/>
      <c r="W118" s="17"/>
    </row>
    <row r="119" spans="1:23" x14ac:dyDescent="0.3">
      <c r="A119" s="17"/>
      <c r="B119" s="17"/>
      <c r="C119" s="17"/>
      <c r="D119" s="25"/>
      <c r="E119" s="17"/>
      <c r="F119" s="17"/>
      <c r="G119" s="17"/>
      <c r="H119" s="17"/>
      <c r="J119" s="59"/>
      <c r="K119" s="58"/>
      <c r="L119" s="60"/>
      <c r="M119" s="20"/>
      <c r="N119" s="17"/>
      <c r="O119" s="17"/>
      <c r="P119" s="17"/>
      <c r="Q119" s="17"/>
      <c r="S119"/>
      <c r="T119" s="17"/>
      <c r="U119" s="17"/>
      <c r="V119" s="17"/>
      <c r="W119" s="17"/>
    </row>
    <row r="120" spans="1:23" x14ac:dyDescent="0.3">
      <c r="A120" s="17"/>
      <c r="B120" s="17"/>
      <c r="C120" s="17"/>
      <c r="D120" s="25"/>
      <c r="E120" s="17"/>
      <c r="F120" s="17"/>
      <c r="G120" s="17"/>
      <c r="H120" s="17"/>
      <c r="L120" s="17"/>
      <c r="M120" s="17"/>
      <c r="N120" s="17"/>
      <c r="O120" s="17"/>
      <c r="P120" s="17"/>
      <c r="Q120" s="17"/>
      <c r="S120"/>
      <c r="T120" s="17"/>
      <c r="U120" s="17"/>
      <c r="V120" s="17"/>
      <c r="W120" s="17"/>
    </row>
    <row r="121" spans="1:23" x14ac:dyDescent="0.3">
      <c r="A121" s="17"/>
      <c r="B121" s="17"/>
      <c r="C121" s="17"/>
      <c r="D121" s="25"/>
      <c r="E121" s="17"/>
      <c r="F121" s="17"/>
      <c r="G121" s="17"/>
      <c r="H121" s="17"/>
      <c r="L121" s="17"/>
      <c r="M121" s="17"/>
      <c r="N121" s="17"/>
      <c r="O121" s="17"/>
      <c r="P121" s="17"/>
      <c r="Q121" s="17"/>
      <c r="S121"/>
      <c r="T121" s="17"/>
      <c r="U121" s="17"/>
      <c r="V121" s="17"/>
      <c r="W121" s="17"/>
    </row>
    <row r="122" spans="1:23" x14ac:dyDescent="0.3">
      <c r="A122" s="17"/>
      <c r="B122" s="17"/>
      <c r="C122" s="17"/>
      <c r="D122" s="25"/>
      <c r="E122" s="17"/>
      <c r="F122" s="17"/>
      <c r="G122" s="17"/>
      <c r="H122" s="17"/>
      <c r="L122" s="17"/>
      <c r="M122" s="17"/>
      <c r="N122" s="17"/>
      <c r="O122" s="17"/>
      <c r="P122" s="17"/>
      <c r="Q122" s="17"/>
      <c r="S122"/>
      <c r="T122" s="17"/>
      <c r="U122" s="17"/>
      <c r="V122" s="17"/>
      <c r="W122" s="17"/>
    </row>
    <row r="123" spans="1:23" x14ac:dyDescent="0.3">
      <c r="A123" s="17"/>
      <c r="B123" s="17"/>
      <c r="C123" s="17"/>
      <c r="D123" s="2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S123"/>
      <c r="T123" s="17"/>
      <c r="U123" s="17"/>
      <c r="V123" s="17"/>
      <c r="W123" s="17"/>
    </row>
    <row r="124" spans="1:23" x14ac:dyDescent="0.3">
      <c r="A124" s="17"/>
      <c r="B124" s="17"/>
      <c r="C124" s="17"/>
      <c r="D124" s="2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S124"/>
      <c r="T124" s="17"/>
      <c r="U124" s="17"/>
      <c r="V124" s="17"/>
      <c r="W124" s="17"/>
    </row>
    <row r="125" spans="1:23" x14ac:dyDescent="0.3">
      <c r="A125" s="17"/>
      <c r="B125" s="17"/>
      <c r="C125" s="17"/>
      <c r="D125" s="2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S125"/>
      <c r="T125" s="17"/>
      <c r="U125" s="17"/>
      <c r="V125" s="17"/>
      <c r="W125" s="17"/>
    </row>
    <row r="126" spans="1:23" x14ac:dyDescent="0.3">
      <c r="A126" s="17"/>
      <c r="B126" s="17"/>
      <c r="C126" s="17"/>
      <c r="D126" s="2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S126"/>
      <c r="T126" s="17"/>
      <c r="U126" s="17"/>
      <c r="V126" s="17"/>
      <c r="W126" s="17"/>
    </row>
    <row r="127" spans="1:23" x14ac:dyDescent="0.3">
      <c r="A127" s="17"/>
      <c r="B127" s="17"/>
      <c r="C127" s="17"/>
      <c r="D127" s="2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S127"/>
      <c r="T127" s="17"/>
      <c r="U127" s="17"/>
      <c r="V127" s="17"/>
      <c r="W127" s="17"/>
    </row>
    <row r="128" spans="1:23" x14ac:dyDescent="0.3">
      <c r="A128" s="17"/>
      <c r="B128" s="17"/>
      <c r="C128" s="17"/>
      <c r="D128" s="2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S128"/>
      <c r="T128" s="17"/>
      <c r="U128" s="17"/>
      <c r="V128" s="17"/>
      <c r="W128" s="17"/>
    </row>
    <row r="129" spans="1:23" x14ac:dyDescent="0.3">
      <c r="A129" s="17"/>
      <c r="B129" s="17"/>
      <c r="C129" s="17"/>
      <c r="D129" s="2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S129"/>
      <c r="T129" s="17"/>
      <c r="U129" s="17"/>
      <c r="V129" s="17"/>
      <c r="W129" s="17"/>
    </row>
    <row r="130" spans="1:23" x14ac:dyDescent="0.3">
      <c r="A130" s="17"/>
      <c r="B130" s="17"/>
      <c r="C130" s="17"/>
      <c r="D130" s="2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S130"/>
      <c r="T130" s="17"/>
      <c r="U130" s="17"/>
      <c r="V130" s="17"/>
      <c r="W130" s="17"/>
    </row>
    <row r="131" spans="1:23" x14ac:dyDescent="0.3">
      <c r="A131" s="17"/>
      <c r="B131" s="17"/>
      <c r="C131" s="17"/>
      <c r="D131" s="2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S131"/>
      <c r="T131" s="17"/>
      <c r="U131" s="17"/>
      <c r="V131" s="17"/>
      <c r="W131" s="17"/>
    </row>
    <row r="132" spans="1:23" x14ac:dyDescent="0.3">
      <c r="A132" s="17"/>
      <c r="B132" s="17"/>
      <c r="C132" s="17"/>
      <c r="D132" s="2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S132"/>
      <c r="T132" s="17"/>
      <c r="U132" s="17"/>
      <c r="V132" s="17"/>
      <c r="W132" s="17"/>
    </row>
    <row r="133" spans="1:23" x14ac:dyDescent="0.3">
      <c r="A133" s="17"/>
      <c r="B133" s="17"/>
      <c r="C133" s="17"/>
      <c r="D133" s="2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S133"/>
      <c r="T133" s="17"/>
      <c r="U133" s="17"/>
      <c r="V133" s="17"/>
      <c r="W133" s="17"/>
    </row>
    <row r="134" spans="1:23" x14ac:dyDescent="0.3">
      <c r="A134" s="17"/>
      <c r="B134" s="17"/>
      <c r="C134" s="17"/>
      <c r="D134" s="2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S134"/>
      <c r="T134" s="17"/>
      <c r="U134" s="17"/>
      <c r="V134" s="17"/>
      <c r="W134" s="17"/>
    </row>
    <row r="135" spans="1:23" x14ac:dyDescent="0.3">
      <c r="A135" s="17"/>
      <c r="B135" s="17"/>
      <c r="C135" s="17"/>
      <c r="D135" s="2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S135"/>
      <c r="T135" s="17"/>
      <c r="U135" s="17"/>
      <c r="V135" s="17"/>
      <c r="W135" s="17"/>
    </row>
    <row r="136" spans="1:23" x14ac:dyDescent="0.3">
      <c r="A136" s="17"/>
      <c r="B136" s="17"/>
      <c r="C136" s="17"/>
      <c r="D136" s="2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S136"/>
      <c r="T136" s="17"/>
      <c r="U136" s="17"/>
      <c r="V136" s="17"/>
      <c r="W136" s="17"/>
    </row>
    <row r="137" spans="1:23" x14ac:dyDescent="0.3">
      <c r="A137" s="17"/>
      <c r="B137" s="17"/>
      <c r="C137" s="17"/>
      <c r="D137" s="2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S137"/>
      <c r="T137" s="17"/>
      <c r="U137" s="17"/>
      <c r="V137" s="17"/>
      <c r="W137" s="17"/>
    </row>
    <row r="138" spans="1:23" x14ac:dyDescent="0.3">
      <c r="A138" s="17"/>
      <c r="B138" s="17"/>
      <c r="C138" s="17"/>
      <c r="D138" s="2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S138"/>
      <c r="T138" s="17"/>
      <c r="U138" s="17"/>
      <c r="V138" s="17"/>
      <c r="W138" s="17"/>
    </row>
    <row r="139" spans="1:23" x14ac:dyDescent="0.3">
      <c r="A139" s="17"/>
      <c r="B139" s="17"/>
      <c r="C139" s="17"/>
      <c r="D139" s="2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S139"/>
      <c r="T139" s="17"/>
      <c r="U139" s="17"/>
      <c r="V139" s="17"/>
      <c r="W139" s="17"/>
    </row>
    <row r="140" spans="1:23" x14ac:dyDescent="0.3">
      <c r="A140" s="17"/>
      <c r="B140" s="17"/>
      <c r="C140" s="17"/>
      <c r="D140" s="2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S140"/>
      <c r="T140" s="17"/>
      <c r="U140" s="17"/>
      <c r="V140" s="17"/>
      <c r="W140" s="17"/>
    </row>
    <row r="141" spans="1:23" x14ac:dyDescent="0.3">
      <c r="A141" s="17"/>
      <c r="B141" s="17"/>
      <c r="C141" s="17"/>
      <c r="D141" s="2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S141"/>
      <c r="T141" s="17"/>
      <c r="U141" s="17"/>
      <c r="V141" s="17"/>
      <c r="W141" s="17"/>
    </row>
    <row r="142" spans="1:23" x14ac:dyDescent="0.3">
      <c r="A142" s="17"/>
      <c r="B142" s="17"/>
      <c r="C142" s="17"/>
      <c r="D142" s="2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S142"/>
      <c r="T142" s="17"/>
      <c r="U142" s="17"/>
      <c r="V142" s="17"/>
      <c r="W142" s="17"/>
    </row>
    <row r="143" spans="1:23" x14ac:dyDescent="0.3">
      <c r="A143" s="17"/>
      <c r="B143" s="17"/>
      <c r="C143" s="17"/>
      <c r="D143" s="2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S143"/>
      <c r="T143" s="17"/>
      <c r="U143" s="17"/>
      <c r="V143" s="17"/>
      <c r="W143" s="17"/>
    </row>
    <row r="144" spans="1:23" x14ac:dyDescent="0.3">
      <c r="A144" s="17"/>
      <c r="B144" s="17"/>
      <c r="C144" s="17"/>
      <c r="D144" s="2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S144"/>
      <c r="T144" s="17"/>
      <c r="U144" s="17"/>
      <c r="V144" s="17"/>
      <c r="W144" s="17"/>
    </row>
    <row r="145" spans="1:23" x14ac:dyDescent="0.3">
      <c r="A145" s="17"/>
      <c r="B145" s="17"/>
      <c r="C145" s="17"/>
      <c r="D145" s="2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S145"/>
      <c r="T145" s="17"/>
      <c r="U145" s="17"/>
      <c r="V145" s="17"/>
      <c r="W145" s="17"/>
    </row>
    <row r="146" spans="1:23" x14ac:dyDescent="0.3">
      <c r="A146" s="17"/>
      <c r="B146" s="17"/>
      <c r="C146" s="17"/>
      <c r="D146" s="2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S146"/>
      <c r="T146" s="17"/>
      <c r="U146" s="17"/>
      <c r="V146" s="17"/>
      <c r="W146" s="17"/>
    </row>
    <row r="147" spans="1:23" x14ac:dyDescent="0.3">
      <c r="A147" s="17"/>
      <c r="B147" s="17"/>
      <c r="C147" s="17"/>
      <c r="D147" s="2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S147"/>
      <c r="T147" s="17"/>
      <c r="U147" s="17"/>
      <c r="V147" s="17"/>
      <c r="W147" s="17"/>
    </row>
    <row r="148" spans="1:23" x14ac:dyDescent="0.3">
      <c r="A148" s="17"/>
      <c r="B148" s="17"/>
      <c r="C148" s="17"/>
      <c r="D148" s="2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S148"/>
      <c r="T148" s="17"/>
      <c r="U148" s="17"/>
      <c r="V148" s="17"/>
      <c r="W148" s="17"/>
    </row>
    <row r="149" spans="1:23" x14ac:dyDescent="0.3">
      <c r="A149" s="17"/>
      <c r="B149" s="17"/>
      <c r="C149" s="17"/>
      <c r="D149" s="2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S149"/>
      <c r="T149" s="17"/>
      <c r="U149" s="17"/>
      <c r="V149" s="17"/>
      <c r="W149" s="17"/>
    </row>
    <row r="150" spans="1:23" x14ac:dyDescent="0.3">
      <c r="A150" s="17"/>
      <c r="B150" s="17"/>
      <c r="C150" s="17"/>
      <c r="D150" s="2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S150"/>
      <c r="T150" s="17"/>
      <c r="U150" s="17"/>
      <c r="V150" s="17"/>
      <c r="W150" s="17"/>
    </row>
    <row r="151" spans="1:23" x14ac:dyDescent="0.3">
      <c r="A151" s="17"/>
      <c r="B151" s="17"/>
      <c r="C151" s="17"/>
      <c r="D151" s="2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S151"/>
      <c r="T151" s="17"/>
      <c r="U151" s="17"/>
      <c r="V151" s="17"/>
      <c r="W151" s="17"/>
    </row>
    <row r="152" spans="1:23" x14ac:dyDescent="0.3">
      <c r="A152" s="17"/>
      <c r="B152" s="17"/>
      <c r="C152" s="17"/>
      <c r="D152" s="2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S152"/>
      <c r="T152" s="17"/>
      <c r="U152" s="17"/>
      <c r="V152" s="17"/>
      <c r="W152" s="17"/>
    </row>
    <row r="153" spans="1:23" x14ac:dyDescent="0.3">
      <c r="A153" s="17"/>
      <c r="B153" s="17"/>
      <c r="C153" s="17"/>
      <c r="D153" s="2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S153"/>
      <c r="T153" s="17"/>
      <c r="U153" s="17"/>
      <c r="V153" s="17"/>
      <c r="W153" s="17"/>
    </row>
    <row r="154" spans="1:23" x14ac:dyDescent="0.3">
      <c r="A154" s="17"/>
      <c r="B154" s="17"/>
      <c r="C154" s="17"/>
      <c r="D154" s="2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S154"/>
      <c r="T154" s="17"/>
      <c r="U154" s="17"/>
      <c r="V154" s="17"/>
      <c r="W154" s="17"/>
    </row>
    <row r="155" spans="1:23" x14ac:dyDescent="0.3">
      <c r="A155" s="17"/>
      <c r="B155" s="17"/>
      <c r="C155" s="17"/>
      <c r="D155" s="2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S155"/>
      <c r="T155" s="17"/>
      <c r="U155" s="17"/>
      <c r="V155" s="17"/>
      <c r="W155" s="17"/>
    </row>
    <row r="156" spans="1:23" x14ac:dyDescent="0.3">
      <c r="A156" s="17"/>
      <c r="B156" s="17"/>
      <c r="C156" s="17"/>
      <c r="D156" s="2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S156"/>
      <c r="T156" s="17"/>
      <c r="U156" s="17"/>
      <c r="V156" s="17"/>
      <c r="W156" s="17"/>
    </row>
    <row r="157" spans="1:23" x14ac:dyDescent="0.3">
      <c r="A157" s="17"/>
      <c r="B157" s="17"/>
      <c r="C157" s="17"/>
      <c r="D157" s="2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S157"/>
      <c r="T157" s="17"/>
      <c r="U157" s="17"/>
      <c r="V157" s="17"/>
      <c r="W157" s="17"/>
    </row>
    <row r="158" spans="1:23" x14ac:dyDescent="0.3">
      <c r="A158" s="17"/>
      <c r="B158" s="17"/>
      <c r="C158" s="17"/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S158"/>
      <c r="T158" s="17"/>
      <c r="U158" s="17"/>
      <c r="V158" s="17"/>
      <c r="W158" s="17"/>
    </row>
    <row r="159" spans="1:23" x14ac:dyDescent="0.3">
      <c r="A159" s="17"/>
      <c r="B159" s="17"/>
      <c r="C159" s="17"/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S159"/>
      <c r="T159" s="17"/>
      <c r="U159" s="17"/>
      <c r="V159" s="17"/>
      <c r="W159" s="17"/>
    </row>
    <row r="160" spans="1:23" x14ac:dyDescent="0.3">
      <c r="A160" s="17"/>
      <c r="B160" s="17"/>
      <c r="C160" s="17"/>
      <c r="D160" s="2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S160"/>
      <c r="T160" s="17"/>
      <c r="U160" s="17"/>
      <c r="V160" s="17"/>
      <c r="W160" s="17"/>
    </row>
    <row r="161" spans="1:23" x14ac:dyDescent="0.3">
      <c r="A161" s="17"/>
      <c r="B161" s="17"/>
      <c r="C161" s="17"/>
      <c r="D161" s="2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S161"/>
      <c r="T161" s="17"/>
      <c r="U161" s="17"/>
      <c r="V161" s="17"/>
      <c r="W161" s="17"/>
    </row>
    <row r="162" spans="1:23" x14ac:dyDescent="0.3">
      <c r="A162" s="17"/>
      <c r="B162" s="17"/>
      <c r="C162" s="17"/>
      <c r="D162" s="2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S162"/>
      <c r="T162" s="17"/>
      <c r="U162" s="17"/>
      <c r="V162" s="17"/>
      <c r="W162" s="17"/>
    </row>
    <row r="163" spans="1:23" x14ac:dyDescent="0.3">
      <c r="A163" s="17"/>
      <c r="B163" s="17"/>
      <c r="C163" s="17"/>
      <c r="D163" s="2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S163"/>
      <c r="T163" s="17"/>
      <c r="U163" s="17"/>
      <c r="V163" s="17"/>
      <c r="W163" s="17"/>
    </row>
    <row r="164" spans="1:23" x14ac:dyDescent="0.3">
      <c r="A164" s="17"/>
      <c r="B164" s="17"/>
      <c r="C164" s="17"/>
      <c r="D164" s="2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S164"/>
      <c r="T164" s="17"/>
      <c r="U164" s="17"/>
      <c r="V164" s="17"/>
      <c r="W164" s="17"/>
    </row>
    <row r="165" spans="1:23" x14ac:dyDescent="0.3">
      <c r="A165" s="17"/>
      <c r="B165" s="17"/>
      <c r="C165" s="17"/>
      <c r="D165" s="2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S165"/>
      <c r="T165" s="17"/>
      <c r="U165" s="17"/>
      <c r="V165" s="17"/>
      <c r="W165" s="17"/>
    </row>
    <row r="166" spans="1:23" x14ac:dyDescent="0.3">
      <c r="A166" s="17"/>
      <c r="B166" s="17"/>
      <c r="C166" s="17"/>
      <c r="D166" s="2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S166"/>
      <c r="T166" s="17"/>
      <c r="U166" s="17"/>
      <c r="V166" s="17"/>
      <c r="W166" s="17"/>
    </row>
    <row r="167" spans="1:23" x14ac:dyDescent="0.3">
      <c r="A167" s="17"/>
      <c r="B167" s="17"/>
      <c r="C167" s="17"/>
      <c r="D167" s="2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S167"/>
      <c r="T167" s="17"/>
      <c r="U167" s="17"/>
      <c r="V167" s="17"/>
      <c r="W167" s="17"/>
    </row>
    <row r="168" spans="1:23" x14ac:dyDescent="0.3">
      <c r="A168" s="17"/>
      <c r="B168" s="17"/>
      <c r="C168" s="17"/>
      <c r="D168" s="2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S168"/>
      <c r="T168" s="17"/>
      <c r="U168" s="17"/>
      <c r="V168" s="17"/>
      <c r="W168" s="17"/>
    </row>
    <row r="169" spans="1:23" x14ac:dyDescent="0.3">
      <c r="A169" s="17"/>
      <c r="B169" s="17"/>
      <c r="C169" s="17"/>
      <c r="D169" s="25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S169"/>
      <c r="T169" s="17"/>
      <c r="U169" s="17"/>
      <c r="V169" s="17"/>
      <c r="W169" s="17"/>
    </row>
    <row r="170" spans="1:23" x14ac:dyDescent="0.3">
      <c r="A170" s="17"/>
      <c r="B170" s="17"/>
      <c r="C170" s="17"/>
      <c r="D170" s="25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S170"/>
      <c r="T170" s="17"/>
      <c r="U170" s="17"/>
      <c r="V170" s="17"/>
      <c r="W170" s="17"/>
    </row>
    <row r="171" spans="1:23" x14ac:dyDescent="0.3">
      <c r="A171" s="17"/>
      <c r="B171" s="17"/>
      <c r="C171" s="17"/>
      <c r="D171" s="25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S171"/>
      <c r="T171" s="17"/>
      <c r="U171" s="17"/>
      <c r="V171" s="17"/>
      <c r="W171" s="17"/>
    </row>
    <row r="172" spans="1:23" x14ac:dyDescent="0.3">
      <c r="A172" s="17"/>
      <c r="B172" s="17"/>
      <c r="C172" s="17"/>
      <c r="D172" s="25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S172"/>
      <c r="T172" s="17"/>
      <c r="U172" s="17"/>
      <c r="V172" s="17"/>
      <c r="W172" s="17"/>
    </row>
    <row r="173" spans="1:23" x14ac:dyDescent="0.3">
      <c r="A173" s="17"/>
      <c r="B173" s="17"/>
      <c r="C173" s="17"/>
      <c r="D173" s="25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S173"/>
      <c r="T173" s="17"/>
      <c r="U173" s="17"/>
      <c r="V173" s="17"/>
      <c r="W173" s="17"/>
    </row>
    <row r="174" spans="1:23" x14ac:dyDescent="0.3">
      <c r="A174" s="17"/>
      <c r="B174" s="17"/>
      <c r="C174" s="17"/>
      <c r="D174" s="25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S174"/>
      <c r="T174" s="17"/>
      <c r="U174" s="17"/>
      <c r="V174" s="17"/>
      <c r="W174" s="17"/>
    </row>
    <row r="175" spans="1:23" x14ac:dyDescent="0.3">
      <c r="A175" s="17"/>
      <c r="B175" s="17"/>
      <c r="C175" s="17"/>
      <c r="D175" s="25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S175"/>
      <c r="T175" s="17"/>
      <c r="U175" s="17"/>
      <c r="V175" s="17"/>
      <c r="W175" s="17"/>
    </row>
    <row r="176" spans="1:23" x14ac:dyDescent="0.3">
      <c r="A176" s="17"/>
      <c r="B176" s="17"/>
      <c r="C176" s="17"/>
      <c r="D176" s="25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S176"/>
      <c r="T176" s="17"/>
      <c r="U176" s="17"/>
      <c r="V176" s="17"/>
      <c r="W176" s="17"/>
    </row>
    <row r="177" spans="1:23" x14ac:dyDescent="0.3">
      <c r="A177" s="17"/>
      <c r="B177" s="17"/>
      <c r="C177" s="17"/>
      <c r="D177" s="25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S177"/>
      <c r="T177" s="17"/>
      <c r="U177" s="17"/>
      <c r="V177" s="17"/>
      <c r="W177" s="17"/>
    </row>
    <row r="178" spans="1:23" x14ac:dyDescent="0.3">
      <c r="A178" s="17"/>
      <c r="B178" s="17"/>
      <c r="C178" s="17"/>
      <c r="D178" s="25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S178"/>
      <c r="T178" s="17"/>
      <c r="U178" s="17"/>
      <c r="V178" s="17"/>
      <c r="W178" s="17"/>
    </row>
    <row r="179" spans="1:23" x14ac:dyDescent="0.3">
      <c r="A179" s="17"/>
      <c r="B179" s="17"/>
      <c r="C179" s="17"/>
      <c r="D179" s="25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S179"/>
      <c r="T179" s="17"/>
      <c r="U179" s="17"/>
      <c r="V179" s="17"/>
      <c r="W179" s="17"/>
    </row>
    <row r="180" spans="1:23" x14ac:dyDescent="0.3">
      <c r="A180" s="17"/>
      <c r="B180" s="17"/>
      <c r="C180" s="17"/>
      <c r="D180" s="25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S180"/>
      <c r="T180" s="17"/>
      <c r="U180" s="17"/>
      <c r="V180" s="17"/>
      <c r="W180" s="17"/>
    </row>
    <row r="181" spans="1:23" x14ac:dyDescent="0.3">
      <c r="A181" s="17"/>
      <c r="B181" s="17"/>
      <c r="C181" s="17"/>
      <c r="D181" s="25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S181"/>
      <c r="T181" s="17"/>
      <c r="U181" s="17"/>
      <c r="V181" s="17"/>
      <c r="W181" s="17"/>
    </row>
    <row r="182" spans="1:23" x14ac:dyDescent="0.3">
      <c r="A182" s="17"/>
      <c r="B182" s="17"/>
      <c r="C182" s="17"/>
      <c r="D182" s="25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S182"/>
      <c r="T182" s="17"/>
      <c r="U182" s="17"/>
      <c r="V182" s="17"/>
      <c r="W182" s="17"/>
    </row>
    <row r="183" spans="1:23" x14ac:dyDescent="0.3">
      <c r="A183" s="17"/>
      <c r="B183" s="17"/>
      <c r="C183" s="17"/>
      <c r="D183" s="25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S183"/>
      <c r="T183" s="17"/>
      <c r="U183" s="17"/>
      <c r="V183" s="17"/>
      <c r="W183" s="17"/>
    </row>
    <row r="184" spans="1:23" x14ac:dyDescent="0.3">
      <c r="A184" s="17"/>
      <c r="B184" s="17"/>
      <c r="C184" s="17"/>
      <c r="D184" s="2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S184"/>
      <c r="T184" s="17"/>
      <c r="U184" s="17"/>
      <c r="V184" s="17"/>
      <c r="W184" s="17"/>
    </row>
    <row r="185" spans="1:23" x14ac:dyDescent="0.3">
      <c r="A185" s="17"/>
      <c r="B185" s="17"/>
      <c r="C185" s="17"/>
      <c r="D185" s="25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S185"/>
      <c r="T185" s="17"/>
      <c r="U185" s="17"/>
      <c r="V185" s="17"/>
      <c r="W185" s="17"/>
    </row>
    <row r="186" spans="1:23" x14ac:dyDescent="0.3">
      <c r="A186" s="17"/>
      <c r="B186" s="17"/>
      <c r="C186" s="17"/>
      <c r="D186" s="25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S186"/>
      <c r="T186" s="17"/>
      <c r="U186" s="17"/>
      <c r="V186" s="17"/>
      <c r="W186" s="17"/>
    </row>
    <row r="187" spans="1:23" x14ac:dyDescent="0.3">
      <c r="A187" s="17"/>
      <c r="B187" s="17"/>
      <c r="C187" s="17"/>
      <c r="D187" s="25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S187"/>
      <c r="T187" s="17"/>
      <c r="U187" s="17"/>
      <c r="V187" s="17"/>
      <c r="W187" s="17"/>
    </row>
    <row r="188" spans="1:23" x14ac:dyDescent="0.3">
      <c r="A188" s="17"/>
      <c r="B188" s="17"/>
      <c r="C188" s="17"/>
      <c r="D188" s="25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S188"/>
      <c r="T188" s="17"/>
      <c r="U188" s="17"/>
      <c r="V188" s="17"/>
      <c r="W188" s="17"/>
    </row>
    <row r="189" spans="1:23" x14ac:dyDescent="0.3">
      <c r="A189" s="17"/>
      <c r="B189" s="17"/>
      <c r="C189" s="17"/>
      <c r="D189" s="25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S189"/>
      <c r="T189" s="17"/>
      <c r="U189" s="17"/>
      <c r="V189" s="17"/>
      <c r="W189" s="17"/>
    </row>
    <row r="190" spans="1:23" x14ac:dyDescent="0.3">
      <c r="A190" s="17"/>
      <c r="B190" s="17"/>
      <c r="C190" s="17"/>
      <c r="D190" s="25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S190"/>
      <c r="T190" s="17"/>
      <c r="U190" s="17"/>
      <c r="V190" s="17"/>
      <c r="W190" s="17"/>
    </row>
    <row r="191" spans="1:23" x14ac:dyDescent="0.3">
      <c r="A191" s="17"/>
      <c r="B191" s="17"/>
      <c r="C191" s="17"/>
      <c r="D191" s="25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S191"/>
      <c r="T191" s="17"/>
      <c r="U191" s="17"/>
      <c r="V191" s="17"/>
      <c r="W191" s="17"/>
    </row>
    <row r="192" spans="1:23" x14ac:dyDescent="0.3">
      <c r="A192" s="17"/>
      <c r="B192" s="17"/>
      <c r="C192" s="17"/>
      <c r="D192" s="25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S192"/>
      <c r="T192" s="17"/>
      <c r="U192" s="17"/>
      <c r="V192" s="17"/>
      <c r="W192" s="17"/>
    </row>
    <row r="193" spans="1:23" x14ac:dyDescent="0.3">
      <c r="A193" s="17"/>
      <c r="B193" s="17"/>
      <c r="C193" s="17"/>
      <c r="D193" s="25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S193"/>
      <c r="T193" s="17"/>
      <c r="U193" s="17"/>
      <c r="V193" s="17"/>
      <c r="W193" s="17"/>
    </row>
    <row r="194" spans="1:23" x14ac:dyDescent="0.3">
      <c r="A194" s="17"/>
      <c r="B194" s="17"/>
      <c r="C194" s="17"/>
      <c r="D194" s="25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S194"/>
      <c r="T194" s="17"/>
      <c r="U194" s="17"/>
      <c r="V194" s="17"/>
      <c r="W194" s="17"/>
    </row>
    <row r="195" spans="1:23" x14ac:dyDescent="0.3">
      <c r="A195" s="17"/>
      <c r="B195" s="17"/>
      <c r="C195" s="17"/>
      <c r="D195" s="25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S195"/>
      <c r="T195" s="17"/>
      <c r="U195" s="17"/>
      <c r="V195" s="17"/>
      <c r="W195" s="17"/>
    </row>
    <row r="196" spans="1:23" x14ac:dyDescent="0.3">
      <c r="A196" s="17"/>
      <c r="B196" s="17"/>
      <c r="C196" s="17"/>
      <c r="D196" s="25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S196"/>
      <c r="T196" s="17"/>
      <c r="U196" s="17"/>
      <c r="V196" s="17"/>
      <c r="W196" s="17"/>
    </row>
    <row r="197" spans="1:23" x14ac:dyDescent="0.3">
      <c r="A197" s="17"/>
      <c r="B197" s="17"/>
      <c r="C197" s="17"/>
      <c r="D197" s="25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S197"/>
      <c r="T197" s="17"/>
      <c r="U197" s="17"/>
      <c r="V197" s="17"/>
      <c r="W197" s="17"/>
    </row>
    <row r="198" spans="1:23" x14ac:dyDescent="0.3">
      <c r="A198" s="17"/>
      <c r="B198" s="17"/>
      <c r="C198" s="17"/>
      <c r="D198" s="25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S198"/>
      <c r="T198" s="17"/>
      <c r="U198" s="17"/>
      <c r="V198" s="17"/>
      <c r="W198" s="17"/>
    </row>
    <row r="199" spans="1:23" x14ac:dyDescent="0.3">
      <c r="A199" s="17"/>
      <c r="B199" s="17"/>
      <c r="C199" s="17"/>
      <c r="D199" s="25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S199"/>
      <c r="T199" s="17"/>
      <c r="U199" s="17"/>
      <c r="V199" s="17"/>
      <c r="W199" s="17"/>
    </row>
    <row r="200" spans="1:23" x14ac:dyDescent="0.3">
      <c r="A200" s="17"/>
      <c r="B200" s="17"/>
      <c r="C200" s="17"/>
      <c r="D200" s="25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S200"/>
      <c r="T200" s="17"/>
      <c r="U200" s="17"/>
      <c r="V200" s="17"/>
      <c r="W200" s="17"/>
    </row>
    <row r="201" spans="1:23" x14ac:dyDescent="0.3">
      <c r="A201" s="17"/>
      <c r="B201" s="17"/>
      <c r="C201" s="17"/>
      <c r="D201" s="25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S201"/>
      <c r="T201" s="17"/>
      <c r="U201" s="17"/>
      <c r="V201" s="17"/>
      <c r="W201" s="17"/>
    </row>
    <row r="202" spans="1:23" x14ac:dyDescent="0.3">
      <c r="A202" s="17"/>
      <c r="B202" s="17"/>
      <c r="C202" s="17"/>
      <c r="D202" s="25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S202"/>
      <c r="T202" s="17"/>
      <c r="U202" s="17"/>
      <c r="V202" s="17"/>
      <c r="W202" s="17"/>
    </row>
    <row r="203" spans="1:23" x14ac:dyDescent="0.3">
      <c r="A203" s="17"/>
      <c r="B203" s="17"/>
      <c r="C203" s="17"/>
      <c r="D203" s="25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S203"/>
      <c r="T203" s="17"/>
      <c r="U203" s="17"/>
      <c r="V203" s="17"/>
      <c r="W203" s="17"/>
    </row>
    <row r="204" spans="1:23" x14ac:dyDescent="0.3">
      <c r="A204" s="17"/>
      <c r="B204" s="17"/>
      <c r="C204" s="17"/>
      <c r="D204" s="25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S204"/>
      <c r="T204" s="17"/>
      <c r="U204" s="17"/>
      <c r="V204" s="17"/>
      <c r="W204" s="17"/>
    </row>
    <row r="205" spans="1:23" x14ac:dyDescent="0.3">
      <c r="A205" s="17"/>
      <c r="B205" s="17"/>
      <c r="C205" s="17"/>
      <c r="D205" s="25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S205"/>
      <c r="T205" s="17"/>
      <c r="U205" s="17"/>
      <c r="V205" s="17"/>
      <c r="W205" s="17"/>
    </row>
    <row r="206" spans="1:23" x14ac:dyDescent="0.3">
      <c r="A206" s="17"/>
      <c r="B206" s="17"/>
      <c r="C206" s="17"/>
      <c r="D206" s="25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S206"/>
      <c r="T206" s="17"/>
      <c r="U206" s="17"/>
      <c r="V206" s="17"/>
      <c r="W206" s="17"/>
    </row>
    <row r="207" spans="1:23" x14ac:dyDescent="0.3">
      <c r="A207" s="17"/>
      <c r="B207" s="17"/>
      <c r="C207" s="17"/>
      <c r="D207" s="25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S207"/>
      <c r="T207" s="17"/>
      <c r="U207" s="17"/>
      <c r="V207" s="17"/>
      <c r="W207" s="17"/>
    </row>
    <row r="208" spans="1:23" x14ac:dyDescent="0.3">
      <c r="A208" s="17"/>
      <c r="B208" s="17"/>
      <c r="C208" s="17"/>
      <c r="D208" s="25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S208"/>
      <c r="T208" s="17"/>
      <c r="U208" s="17"/>
      <c r="V208" s="17"/>
      <c r="W208" s="17"/>
    </row>
    <row r="209" spans="1:23" x14ac:dyDescent="0.3">
      <c r="A209" s="17"/>
      <c r="B209" s="17"/>
      <c r="C209" s="17"/>
      <c r="D209" s="25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S209"/>
      <c r="T209" s="17"/>
      <c r="U209" s="17"/>
      <c r="V209" s="17"/>
      <c r="W209" s="17"/>
    </row>
    <row r="210" spans="1:23" x14ac:dyDescent="0.3">
      <c r="A210" s="17"/>
      <c r="B210" s="17"/>
      <c r="C210" s="17"/>
      <c r="D210" s="25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S210"/>
      <c r="T210" s="17"/>
      <c r="U210" s="17"/>
      <c r="V210" s="17"/>
      <c r="W210" s="17"/>
    </row>
    <row r="211" spans="1:23" x14ac:dyDescent="0.3">
      <c r="A211" s="17"/>
      <c r="B211" s="17"/>
      <c r="C211" s="17"/>
      <c r="D211" s="25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S211"/>
      <c r="T211" s="17"/>
      <c r="U211" s="17"/>
      <c r="V211" s="17"/>
      <c r="W211" s="17"/>
    </row>
    <row r="212" spans="1:23" x14ac:dyDescent="0.3">
      <c r="A212" s="17"/>
      <c r="B212" s="17"/>
      <c r="C212" s="17"/>
      <c r="D212" s="25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S212"/>
      <c r="T212" s="17"/>
      <c r="U212" s="17"/>
      <c r="V212" s="17"/>
      <c r="W212" s="17"/>
    </row>
    <row r="213" spans="1:23" x14ac:dyDescent="0.3">
      <c r="A213" s="17"/>
      <c r="B213" s="17"/>
      <c r="C213" s="17"/>
      <c r="D213" s="25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S213"/>
      <c r="T213" s="17"/>
      <c r="U213" s="17"/>
      <c r="V213" s="17"/>
      <c r="W213" s="17"/>
    </row>
    <row r="214" spans="1:23" x14ac:dyDescent="0.3">
      <c r="A214" s="17"/>
      <c r="B214" s="17"/>
      <c r="C214" s="17"/>
      <c r="D214" s="25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S214"/>
      <c r="T214" s="17"/>
      <c r="U214" s="17"/>
      <c r="V214" s="17"/>
      <c r="W214" s="17"/>
    </row>
    <row r="215" spans="1:23" x14ac:dyDescent="0.3">
      <c r="A215" s="17"/>
      <c r="B215" s="17"/>
      <c r="C215" s="17"/>
      <c r="D215" s="25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S215"/>
      <c r="T215" s="17"/>
      <c r="U215" s="17"/>
      <c r="V215" s="17"/>
      <c r="W215" s="17"/>
    </row>
    <row r="216" spans="1:23" x14ac:dyDescent="0.3">
      <c r="A216" s="17"/>
      <c r="B216" s="17"/>
      <c r="C216" s="17"/>
      <c r="D216" s="25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S216"/>
      <c r="T216" s="17"/>
      <c r="U216" s="17"/>
      <c r="V216" s="17"/>
      <c r="W216" s="17"/>
    </row>
    <row r="217" spans="1:23" x14ac:dyDescent="0.3">
      <c r="A217" s="17"/>
      <c r="B217" s="17"/>
      <c r="C217" s="17"/>
      <c r="D217" s="25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S217"/>
      <c r="T217" s="17"/>
      <c r="U217" s="17"/>
      <c r="V217" s="17"/>
      <c r="W217" s="17"/>
    </row>
    <row r="218" spans="1:23" x14ac:dyDescent="0.3">
      <c r="A218" s="17"/>
      <c r="B218" s="17"/>
      <c r="C218" s="17"/>
      <c r="D218" s="25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S218"/>
      <c r="T218" s="17"/>
      <c r="U218" s="17"/>
      <c r="V218" s="17"/>
      <c r="W218" s="17"/>
    </row>
    <row r="219" spans="1:23" x14ac:dyDescent="0.3">
      <c r="A219" s="17"/>
      <c r="B219" s="17"/>
      <c r="C219" s="17"/>
      <c r="D219" s="25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S219"/>
      <c r="T219" s="17"/>
      <c r="U219" s="17"/>
      <c r="V219" s="17"/>
      <c r="W219" s="17"/>
    </row>
    <row r="220" spans="1:23" x14ac:dyDescent="0.3">
      <c r="A220" s="17"/>
      <c r="B220" s="17"/>
      <c r="C220" s="17"/>
      <c r="D220" s="25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S220"/>
      <c r="T220" s="17"/>
      <c r="U220" s="17"/>
      <c r="V220" s="17"/>
      <c r="W220" s="17"/>
    </row>
    <row r="221" spans="1:23" x14ac:dyDescent="0.3">
      <c r="A221" s="17"/>
      <c r="B221" s="17"/>
      <c r="C221" s="17"/>
      <c r="D221" s="25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S221"/>
      <c r="T221" s="17"/>
      <c r="U221" s="17"/>
      <c r="V221" s="17"/>
      <c r="W221" s="17"/>
    </row>
    <row r="222" spans="1:23" x14ac:dyDescent="0.3">
      <c r="A222" s="17"/>
      <c r="B222" s="17"/>
      <c r="C222" s="17"/>
      <c r="D222" s="25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S222"/>
      <c r="T222" s="17"/>
      <c r="U222" s="17"/>
      <c r="V222" s="17"/>
      <c r="W222" s="17"/>
    </row>
    <row r="223" spans="1:23" x14ac:dyDescent="0.3">
      <c r="A223" s="17"/>
      <c r="B223" s="17"/>
      <c r="C223" s="17"/>
      <c r="D223" s="25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S223"/>
      <c r="T223" s="17"/>
      <c r="U223" s="17"/>
      <c r="V223" s="17"/>
      <c r="W223" s="17"/>
    </row>
    <row r="224" spans="1:23" x14ac:dyDescent="0.3">
      <c r="A224" s="17"/>
      <c r="B224" s="17"/>
      <c r="C224" s="17"/>
      <c r="D224" s="25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S224"/>
      <c r="T224" s="17"/>
      <c r="U224" s="17"/>
      <c r="V224" s="17"/>
      <c r="W224" s="17"/>
    </row>
    <row r="225" spans="1:23" x14ac:dyDescent="0.3">
      <c r="A225" s="17"/>
      <c r="B225" s="17"/>
      <c r="C225" s="17"/>
      <c r="D225" s="25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S225"/>
      <c r="T225" s="17"/>
      <c r="U225" s="17"/>
      <c r="V225" s="17"/>
      <c r="W225" s="17"/>
    </row>
    <row r="226" spans="1:23" x14ac:dyDescent="0.3">
      <c r="A226" s="17"/>
      <c r="B226" s="17"/>
      <c r="C226" s="17"/>
      <c r="D226" s="25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S226"/>
      <c r="T226" s="17"/>
      <c r="U226" s="17"/>
      <c r="V226" s="17"/>
      <c r="W226" s="17"/>
    </row>
    <row r="227" spans="1:23" x14ac:dyDescent="0.3">
      <c r="A227" s="17"/>
      <c r="B227" s="17"/>
      <c r="C227" s="17"/>
      <c r="D227" s="25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S227"/>
      <c r="T227" s="17"/>
      <c r="U227" s="17"/>
      <c r="V227" s="17"/>
      <c r="W227" s="17"/>
    </row>
    <row r="228" spans="1:23" x14ac:dyDescent="0.3">
      <c r="A228" s="17"/>
      <c r="B228" s="17"/>
      <c r="C228" s="17"/>
      <c r="D228" s="25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S228"/>
      <c r="T228" s="17"/>
      <c r="U228" s="17"/>
      <c r="V228" s="17"/>
      <c r="W228" s="17"/>
    </row>
    <row r="229" spans="1:23" x14ac:dyDescent="0.3">
      <c r="A229" s="17"/>
      <c r="B229" s="17"/>
      <c r="C229" s="17"/>
      <c r="D229" s="25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S229"/>
      <c r="T229" s="17"/>
      <c r="U229" s="17"/>
      <c r="V229" s="17"/>
      <c r="W229" s="17"/>
    </row>
    <row r="230" spans="1:23" x14ac:dyDescent="0.3">
      <c r="A230" s="17"/>
      <c r="B230" s="17"/>
      <c r="C230" s="17"/>
      <c r="D230" s="25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S230"/>
      <c r="T230" s="17"/>
      <c r="U230" s="17"/>
      <c r="V230" s="17"/>
      <c r="W230" s="17"/>
    </row>
    <row r="231" spans="1:23" x14ac:dyDescent="0.3">
      <c r="A231" s="17"/>
      <c r="B231" s="17"/>
      <c r="C231" s="17"/>
      <c r="D231" s="25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S231"/>
      <c r="T231" s="17"/>
      <c r="U231" s="17"/>
      <c r="V231" s="17"/>
      <c r="W231" s="17"/>
    </row>
    <row r="232" spans="1:23" x14ac:dyDescent="0.3">
      <c r="A232" s="17"/>
      <c r="B232" s="17"/>
      <c r="C232" s="17"/>
      <c r="D232" s="25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S232"/>
      <c r="T232" s="17"/>
      <c r="U232" s="17"/>
      <c r="V232" s="17"/>
      <c r="W232" s="17"/>
    </row>
    <row r="233" spans="1:23" x14ac:dyDescent="0.3">
      <c r="A233" s="17"/>
      <c r="B233" s="17"/>
      <c r="C233" s="17"/>
      <c r="D233" s="25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S233"/>
      <c r="T233" s="17"/>
      <c r="U233" s="17"/>
      <c r="V233" s="17"/>
      <c r="W233" s="17"/>
    </row>
    <row r="234" spans="1:23" x14ac:dyDescent="0.3">
      <c r="A234" s="17"/>
      <c r="B234" s="17"/>
      <c r="C234" s="17"/>
      <c r="D234" s="25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S234"/>
      <c r="T234" s="17"/>
      <c r="U234" s="17"/>
      <c r="V234" s="17"/>
      <c r="W234" s="17"/>
    </row>
    <row r="235" spans="1:23" x14ac:dyDescent="0.3">
      <c r="A235" s="17"/>
      <c r="B235" s="17"/>
      <c r="C235" s="17"/>
      <c r="D235" s="25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S235"/>
      <c r="T235" s="17"/>
      <c r="U235" s="17"/>
      <c r="V235" s="17"/>
      <c r="W235" s="17"/>
    </row>
    <row r="236" spans="1:23" x14ac:dyDescent="0.3">
      <c r="A236" s="17"/>
      <c r="B236" s="17"/>
      <c r="C236" s="17"/>
      <c r="D236" s="25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S236"/>
      <c r="T236" s="17"/>
      <c r="U236" s="17"/>
      <c r="V236" s="17"/>
      <c r="W236" s="17"/>
    </row>
    <row r="237" spans="1:23" x14ac:dyDescent="0.3">
      <c r="A237" s="17"/>
      <c r="B237" s="17"/>
      <c r="C237" s="17"/>
      <c r="D237" s="25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S237"/>
      <c r="T237" s="17"/>
      <c r="U237" s="17"/>
      <c r="V237" s="17"/>
      <c r="W237" s="17"/>
    </row>
    <row r="238" spans="1:23" x14ac:dyDescent="0.3">
      <c r="A238" s="17"/>
      <c r="B238" s="17"/>
      <c r="C238" s="17"/>
      <c r="D238" s="25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S238"/>
      <c r="T238" s="17"/>
      <c r="U238" s="17"/>
      <c r="V238" s="17"/>
      <c r="W238" s="17"/>
    </row>
    <row r="239" spans="1:23" x14ac:dyDescent="0.3">
      <c r="A239" s="17"/>
      <c r="B239" s="17"/>
      <c r="C239" s="17"/>
      <c r="D239" s="25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S239"/>
      <c r="T239" s="17"/>
      <c r="U239" s="17"/>
      <c r="V239" s="17"/>
      <c r="W239" s="17"/>
    </row>
    <row r="240" spans="1:23" x14ac:dyDescent="0.3">
      <c r="A240" s="17"/>
      <c r="B240" s="17"/>
      <c r="C240" s="17"/>
      <c r="D240" s="25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S240"/>
      <c r="T240" s="17"/>
      <c r="U240" s="17"/>
      <c r="V240" s="17"/>
      <c r="W240" s="17"/>
    </row>
    <row r="241" spans="1:23" x14ac:dyDescent="0.3">
      <c r="A241" s="17"/>
      <c r="B241" s="17"/>
      <c r="C241" s="17"/>
      <c r="D241" s="25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S241"/>
      <c r="T241" s="17"/>
      <c r="U241" s="17"/>
      <c r="V241" s="17"/>
      <c r="W241" s="17"/>
    </row>
    <row r="242" spans="1:23" x14ac:dyDescent="0.3">
      <c r="A242" s="17"/>
      <c r="B242" s="17"/>
      <c r="C242" s="17"/>
      <c r="D242" s="25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S242"/>
      <c r="T242" s="17"/>
      <c r="U242" s="17"/>
      <c r="V242" s="17"/>
      <c r="W242" s="17"/>
    </row>
    <row r="243" spans="1:23" x14ac:dyDescent="0.3">
      <c r="A243" s="17"/>
      <c r="B243" s="17"/>
      <c r="C243" s="17"/>
      <c r="D243" s="25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S243"/>
      <c r="T243" s="17"/>
      <c r="U243" s="17"/>
      <c r="V243" s="17"/>
      <c r="W243" s="17"/>
    </row>
    <row r="244" spans="1:23" x14ac:dyDescent="0.3">
      <c r="A244" s="17"/>
      <c r="B244" s="17"/>
      <c r="C244" s="17"/>
      <c r="D244" s="25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S244"/>
      <c r="T244" s="17"/>
      <c r="U244" s="17"/>
      <c r="V244" s="17"/>
      <c r="W244" s="17"/>
    </row>
    <row r="245" spans="1:23" x14ac:dyDescent="0.3">
      <c r="A245" s="17"/>
      <c r="B245" s="17"/>
      <c r="C245" s="17"/>
      <c r="D245" s="25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S245"/>
      <c r="T245" s="17"/>
      <c r="U245" s="17"/>
      <c r="V245" s="17"/>
      <c r="W245" s="17"/>
    </row>
    <row r="246" spans="1:23" x14ac:dyDescent="0.3">
      <c r="A246" s="17"/>
      <c r="B246" s="17"/>
      <c r="C246" s="17"/>
      <c r="D246" s="25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S246"/>
      <c r="T246" s="17"/>
      <c r="U246" s="17"/>
      <c r="V246" s="17"/>
      <c r="W246" s="17"/>
    </row>
    <row r="247" spans="1:23" x14ac:dyDescent="0.3">
      <c r="A247" s="17"/>
      <c r="B247" s="17"/>
      <c r="C247" s="17"/>
      <c r="D247" s="25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S247"/>
      <c r="T247" s="17"/>
      <c r="U247" s="17"/>
      <c r="V247" s="17"/>
      <c r="W247" s="17"/>
    </row>
    <row r="248" spans="1:23" x14ac:dyDescent="0.3">
      <c r="A248" s="17"/>
      <c r="B248" s="17"/>
      <c r="C248" s="17"/>
      <c r="D248" s="25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S248"/>
      <c r="T248" s="17"/>
      <c r="U248" s="17"/>
      <c r="V248" s="17"/>
      <c r="W248" s="17"/>
    </row>
    <row r="249" spans="1:23" x14ac:dyDescent="0.3">
      <c r="A249" s="17"/>
      <c r="B249" s="17"/>
      <c r="C249" s="17"/>
      <c r="D249" s="2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S249"/>
      <c r="T249" s="17"/>
      <c r="U249" s="17"/>
      <c r="V249" s="17"/>
      <c r="W249" s="17"/>
    </row>
    <row r="250" spans="1:23" x14ac:dyDescent="0.3">
      <c r="A250" s="17"/>
      <c r="B250" s="17"/>
      <c r="C250" s="17"/>
      <c r="D250" s="25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S250"/>
      <c r="T250" s="17"/>
      <c r="U250" s="17"/>
      <c r="V250" s="17"/>
      <c r="W250" s="17"/>
    </row>
    <row r="251" spans="1:23" x14ac:dyDescent="0.3">
      <c r="A251" s="17"/>
      <c r="B251" s="17"/>
      <c r="C251" s="17"/>
      <c r="D251" s="25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S251"/>
      <c r="T251" s="17"/>
      <c r="U251" s="17"/>
      <c r="V251" s="17"/>
      <c r="W251" s="17"/>
    </row>
    <row r="252" spans="1:23" x14ac:dyDescent="0.3">
      <c r="A252" s="17"/>
      <c r="B252" s="17"/>
      <c r="C252" s="17"/>
      <c r="D252" s="25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S252"/>
      <c r="T252" s="17"/>
      <c r="U252" s="17"/>
      <c r="V252" s="17"/>
      <c r="W252" s="17"/>
    </row>
    <row r="253" spans="1:23" x14ac:dyDescent="0.3">
      <c r="A253" s="17"/>
      <c r="B253" s="17"/>
      <c r="C253" s="17"/>
      <c r="D253" s="25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S253"/>
      <c r="T253" s="17"/>
      <c r="U253" s="17"/>
      <c r="V253" s="17"/>
      <c r="W253" s="17"/>
    </row>
    <row r="254" spans="1:23" x14ac:dyDescent="0.3">
      <c r="A254" s="17"/>
      <c r="B254" s="17"/>
      <c r="C254" s="17"/>
      <c r="D254" s="25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S254"/>
      <c r="T254" s="17"/>
      <c r="U254" s="17"/>
      <c r="V254" s="17"/>
      <c r="W254" s="17"/>
    </row>
    <row r="255" spans="1:23" x14ac:dyDescent="0.3">
      <c r="A255" s="17"/>
      <c r="B255" s="17"/>
      <c r="C255" s="17"/>
      <c r="D255" s="25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S255"/>
      <c r="T255" s="17"/>
      <c r="U255" s="17"/>
      <c r="V255" s="17"/>
      <c r="W255" s="17"/>
    </row>
    <row r="256" spans="1:23" x14ac:dyDescent="0.3">
      <c r="A256" s="17"/>
      <c r="B256" s="17"/>
      <c r="C256" s="17"/>
      <c r="D256" s="25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S256"/>
      <c r="T256" s="17"/>
      <c r="U256" s="17"/>
      <c r="V256" s="17"/>
      <c r="W256" s="17"/>
    </row>
    <row r="257" spans="1:23" x14ac:dyDescent="0.3">
      <c r="A257" s="17"/>
      <c r="B257" s="17"/>
      <c r="C257" s="17"/>
      <c r="D257" s="25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S257"/>
      <c r="T257" s="17"/>
      <c r="U257" s="17"/>
      <c r="V257" s="17"/>
      <c r="W257" s="17"/>
    </row>
    <row r="258" spans="1:23" x14ac:dyDescent="0.3">
      <c r="A258" s="17"/>
      <c r="B258" s="17"/>
      <c r="C258" s="17"/>
      <c r="D258" s="25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S258"/>
      <c r="T258" s="17"/>
      <c r="U258" s="17"/>
      <c r="V258" s="17"/>
      <c r="W258" s="17"/>
    </row>
    <row r="259" spans="1:23" x14ac:dyDescent="0.3">
      <c r="A259" s="17"/>
      <c r="B259" s="17"/>
      <c r="C259" s="17"/>
      <c r="D259" s="25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S259"/>
      <c r="T259" s="17"/>
      <c r="U259" s="17"/>
      <c r="V259" s="17"/>
      <c r="W259" s="17"/>
    </row>
    <row r="260" spans="1:23" x14ac:dyDescent="0.3">
      <c r="A260" s="17"/>
      <c r="B260" s="17"/>
      <c r="C260" s="17"/>
      <c r="D260" s="25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S260"/>
      <c r="T260" s="17"/>
      <c r="U260" s="17"/>
      <c r="V260" s="17"/>
      <c r="W260" s="17"/>
    </row>
    <row r="261" spans="1:23" x14ac:dyDescent="0.3">
      <c r="A261" s="17"/>
      <c r="B261" s="17"/>
      <c r="C261" s="17"/>
      <c r="D261" s="25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S261"/>
      <c r="T261" s="17"/>
      <c r="U261" s="17"/>
      <c r="V261" s="17"/>
      <c r="W261" s="17"/>
    </row>
    <row r="262" spans="1:23" x14ac:dyDescent="0.3">
      <c r="A262" s="17"/>
      <c r="B262" s="17"/>
      <c r="C262" s="17"/>
      <c r="D262" s="25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S262"/>
      <c r="T262" s="17"/>
      <c r="U262" s="17"/>
      <c r="V262" s="17"/>
      <c r="W262" s="17"/>
    </row>
    <row r="263" spans="1:23" x14ac:dyDescent="0.3">
      <c r="A263" s="17"/>
      <c r="B263" s="17"/>
      <c r="C263" s="17"/>
      <c r="D263" s="25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S263"/>
      <c r="T263" s="17"/>
      <c r="U263" s="17"/>
      <c r="V263" s="17"/>
      <c r="W263" s="17"/>
    </row>
    <row r="264" spans="1:23" x14ac:dyDescent="0.3">
      <c r="A264" s="17"/>
      <c r="B264" s="17"/>
      <c r="C264" s="17"/>
      <c r="D264" s="25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S264"/>
      <c r="T264" s="17"/>
      <c r="U264" s="17"/>
      <c r="V264" s="17"/>
      <c r="W264" s="17"/>
    </row>
    <row r="265" spans="1:23" x14ac:dyDescent="0.3">
      <c r="A265" s="17"/>
      <c r="B265" s="17"/>
      <c r="C265" s="17"/>
      <c r="D265" s="25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S265"/>
      <c r="T265" s="17"/>
      <c r="U265" s="17"/>
      <c r="V265" s="17"/>
      <c r="W265" s="17"/>
    </row>
    <row r="266" spans="1:23" x14ac:dyDescent="0.3">
      <c r="A266" s="17"/>
      <c r="B266" s="17"/>
      <c r="C266" s="17"/>
      <c r="D266" s="25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S266"/>
      <c r="T266" s="17"/>
      <c r="U266" s="17"/>
      <c r="V266" s="17"/>
      <c r="W266" s="17"/>
    </row>
    <row r="267" spans="1:23" x14ac:dyDescent="0.3">
      <c r="A267" s="17"/>
      <c r="B267" s="17"/>
      <c r="C267" s="17"/>
      <c r="D267" s="25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S267"/>
      <c r="T267" s="17"/>
      <c r="U267" s="17"/>
      <c r="V267" s="17"/>
      <c r="W267" s="17"/>
    </row>
    <row r="268" spans="1:23" x14ac:dyDescent="0.3">
      <c r="A268" s="17"/>
      <c r="B268" s="17"/>
      <c r="C268" s="17"/>
      <c r="D268" s="25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S268"/>
      <c r="T268" s="17"/>
      <c r="U268" s="17"/>
      <c r="V268" s="17"/>
      <c r="W268" s="17"/>
    </row>
    <row r="269" spans="1:23" x14ac:dyDescent="0.3">
      <c r="A269" s="17"/>
      <c r="B269" s="17"/>
      <c r="C269" s="17"/>
      <c r="D269" s="25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S269"/>
      <c r="T269" s="17"/>
      <c r="U269" s="17"/>
      <c r="V269" s="17"/>
      <c r="W269" s="17"/>
    </row>
    <row r="270" spans="1:23" x14ac:dyDescent="0.3">
      <c r="A270" s="17"/>
      <c r="B270" s="17"/>
      <c r="C270" s="17"/>
      <c r="D270" s="25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S270"/>
      <c r="T270" s="17"/>
      <c r="U270" s="17"/>
      <c r="V270" s="17"/>
      <c r="W270" s="17"/>
    </row>
    <row r="271" spans="1:23" x14ac:dyDescent="0.3">
      <c r="A271" s="17"/>
      <c r="B271" s="17"/>
      <c r="C271" s="17"/>
      <c r="D271" s="25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S271"/>
      <c r="T271" s="17"/>
      <c r="U271" s="17"/>
      <c r="V271" s="17"/>
      <c r="W271" s="17"/>
    </row>
    <row r="272" spans="1:23" x14ac:dyDescent="0.3">
      <c r="A272" s="17"/>
      <c r="B272" s="17"/>
      <c r="C272" s="17"/>
      <c r="D272" s="25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S272"/>
      <c r="T272" s="17"/>
      <c r="U272" s="17"/>
      <c r="V272" s="17"/>
      <c r="W272" s="17"/>
    </row>
    <row r="273" spans="1:23" x14ac:dyDescent="0.3">
      <c r="A273" s="17"/>
      <c r="B273" s="17"/>
      <c r="C273" s="17"/>
      <c r="D273" s="25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S273"/>
      <c r="T273" s="17"/>
      <c r="U273" s="17"/>
      <c r="V273" s="17"/>
      <c r="W273" s="17"/>
    </row>
    <row r="274" spans="1:23" x14ac:dyDescent="0.3">
      <c r="A274" s="17"/>
      <c r="B274" s="17"/>
      <c r="C274" s="17"/>
      <c r="D274" s="25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S274"/>
      <c r="T274" s="17"/>
      <c r="U274" s="17"/>
      <c r="V274" s="17"/>
      <c r="W274" s="17"/>
    </row>
    <row r="275" spans="1:23" x14ac:dyDescent="0.3">
      <c r="A275" s="17"/>
      <c r="B275" s="17"/>
      <c r="C275" s="17"/>
      <c r="D275" s="25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S275"/>
      <c r="T275" s="17"/>
      <c r="U275" s="17"/>
      <c r="V275" s="17"/>
      <c r="W275" s="17"/>
    </row>
    <row r="276" spans="1:23" x14ac:dyDescent="0.3">
      <c r="A276" s="17"/>
      <c r="B276" s="17"/>
      <c r="C276" s="17"/>
      <c r="D276" s="25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S276"/>
      <c r="T276" s="17"/>
      <c r="U276" s="17"/>
      <c r="V276" s="17"/>
      <c r="W276" s="17"/>
    </row>
    <row r="277" spans="1:23" x14ac:dyDescent="0.3">
      <c r="A277" s="17"/>
      <c r="B277" s="17"/>
      <c r="C277" s="17"/>
      <c r="D277" s="25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S277"/>
      <c r="T277" s="17"/>
      <c r="U277" s="17"/>
      <c r="V277" s="17"/>
      <c r="W277" s="17"/>
    </row>
    <row r="278" spans="1:23" x14ac:dyDescent="0.3">
      <c r="A278" s="17"/>
      <c r="B278" s="17"/>
      <c r="C278" s="17"/>
      <c r="D278" s="25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S278"/>
      <c r="T278" s="17"/>
      <c r="U278" s="17"/>
      <c r="V278" s="17"/>
      <c r="W278" s="17"/>
    </row>
    <row r="279" spans="1:23" x14ac:dyDescent="0.3">
      <c r="A279" s="17"/>
      <c r="B279" s="17"/>
      <c r="C279" s="17"/>
      <c r="D279" s="25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S279"/>
      <c r="T279" s="17"/>
      <c r="U279" s="17"/>
      <c r="V279" s="17"/>
      <c r="W279" s="17"/>
    </row>
    <row r="280" spans="1:23" x14ac:dyDescent="0.3">
      <c r="A280" s="17"/>
      <c r="B280" s="17"/>
      <c r="C280" s="17"/>
      <c r="D280" s="25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S280"/>
      <c r="T280" s="17"/>
      <c r="U280" s="17"/>
      <c r="V280" s="17"/>
      <c r="W280" s="17"/>
    </row>
    <row r="281" spans="1:23" x14ac:dyDescent="0.3">
      <c r="A281" s="17"/>
      <c r="B281" s="17"/>
      <c r="C281" s="17"/>
      <c r="D281" s="25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S281"/>
      <c r="T281" s="17"/>
      <c r="U281" s="17"/>
      <c r="V281" s="17"/>
      <c r="W281" s="17"/>
    </row>
    <row r="282" spans="1:23" x14ac:dyDescent="0.3">
      <c r="A282" s="17"/>
      <c r="B282" s="17"/>
      <c r="C282" s="17"/>
      <c r="D282" s="25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S282"/>
      <c r="T282" s="17"/>
      <c r="U282" s="17"/>
      <c r="V282" s="17"/>
      <c r="W282" s="17"/>
    </row>
    <row r="283" spans="1:23" x14ac:dyDescent="0.3">
      <c r="A283" s="17"/>
      <c r="B283" s="17"/>
      <c r="C283" s="17"/>
      <c r="D283" s="25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S283"/>
      <c r="T283" s="17"/>
      <c r="U283" s="17"/>
      <c r="V283" s="17"/>
      <c r="W283" s="17"/>
    </row>
    <row r="284" spans="1:23" x14ac:dyDescent="0.3">
      <c r="A284" s="17"/>
      <c r="B284" s="17"/>
      <c r="C284" s="17"/>
      <c r="D284" s="25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S284"/>
      <c r="T284" s="17"/>
      <c r="U284" s="17"/>
      <c r="V284" s="17"/>
      <c r="W284" s="17"/>
    </row>
    <row r="285" spans="1:23" x14ac:dyDescent="0.3">
      <c r="A285" s="17"/>
      <c r="B285" s="17"/>
      <c r="C285" s="17"/>
      <c r="D285" s="25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S285"/>
      <c r="T285" s="17"/>
      <c r="U285" s="17"/>
      <c r="V285" s="17"/>
      <c r="W285" s="17"/>
    </row>
    <row r="286" spans="1:23" x14ac:dyDescent="0.3">
      <c r="A286" s="17"/>
      <c r="B286" s="17"/>
      <c r="C286" s="17"/>
      <c r="D286" s="25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S286"/>
      <c r="T286" s="17"/>
      <c r="U286" s="17"/>
      <c r="V286" s="17"/>
      <c r="W286" s="17"/>
    </row>
    <row r="287" spans="1:23" x14ac:dyDescent="0.3">
      <c r="A287" s="17"/>
      <c r="B287" s="17"/>
      <c r="C287" s="17"/>
      <c r="D287" s="25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S287"/>
      <c r="T287" s="17"/>
      <c r="U287" s="17"/>
      <c r="V287" s="17"/>
      <c r="W287" s="17"/>
    </row>
    <row r="288" spans="1:23" x14ac:dyDescent="0.3">
      <c r="A288" s="17"/>
      <c r="B288" s="17"/>
      <c r="C288" s="17"/>
      <c r="D288" s="25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S288"/>
      <c r="T288" s="17"/>
      <c r="U288" s="17"/>
      <c r="V288" s="17"/>
      <c r="W288" s="17"/>
    </row>
    <row r="289" spans="1:23" x14ac:dyDescent="0.3">
      <c r="A289" s="17"/>
      <c r="B289" s="17"/>
      <c r="C289" s="17"/>
      <c r="D289" s="25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S289"/>
      <c r="T289" s="17"/>
      <c r="U289" s="17"/>
      <c r="V289" s="17"/>
      <c r="W289" s="17"/>
    </row>
    <row r="290" spans="1:23" x14ac:dyDescent="0.3">
      <c r="A290" s="17"/>
      <c r="B290" s="17"/>
      <c r="C290" s="17"/>
      <c r="D290" s="25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S290"/>
      <c r="T290" s="17"/>
      <c r="U290" s="17"/>
      <c r="V290" s="17"/>
      <c r="W290" s="17"/>
    </row>
    <row r="291" spans="1:23" x14ac:dyDescent="0.3">
      <c r="A291" s="17"/>
      <c r="B291" s="17"/>
      <c r="C291" s="17"/>
      <c r="D291" s="25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S291"/>
      <c r="T291" s="17"/>
      <c r="U291" s="17"/>
      <c r="V291" s="17"/>
      <c r="W291" s="17"/>
    </row>
    <row r="292" spans="1:23" x14ac:dyDescent="0.3">
      <c r="A292" s="17"/>
      <c r="B292" s="17"/>
      <c r="C292" s="17"/>
      <c r="D292" s="25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S292"/>
      <c r="T292" s="17"/>
      <c r="U292" s="17"/>
      <c r="V292" s="17"/>
      <c r="W292" s="17"/>
    </row>
    <row r="293" spans="1:23" x14ac:dyDescent="0.3">
      <c r="A293" s="17"/>
      <c r="B293" s="17"/>
      <c r="C293" s="17"/>
      <c r="D293" s="25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S293"/>
      <c r="T293" s="17"/>
      <c r="U293" s="17"/>
      <c r="V293" s="17"/>
      <c r="W293" s="17"/>
    </row>
    <row r="294" spans="1:23" x14ac:dyDescent="0.3">
      <c r="A294" s="17"/>
      <c r="B294" s="17"/>
      <c r="C294" s="17"/>
      <c r="D294" s="25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S294"/>
      <c r="T294" s="17"/>
      <c r="U294" s="17"/>
      <c r="V294" s="17"/>
      <c r="W294" s="17"/>
    </row>
    <row r="295" spans="1:23" x14ac:dyDescent="0.3">
      <c r="A295" s="17"/>
      <c r="B295" s="17"/>
      <c r="C295" s="17"/>
      <c r="D295" s="25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S295" s="17"/>
      <c r="T295" s="17"/>
      <c r="U295" s="17"/>
      <c r="V295" s="17"/>
      <c r="W295" s="17"/>
    </row>
    <row r="296" spans="1:23" x14ac:dyDescent="0.3">
      <c r="A296" s="17"/>
      <c r="B296" s="17"/>
      <c r="C296" s="17"/>
      <c r="D296" s="25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S296" s="17"/>
      <c r="T296" s="17"/>
      <c r="U296" s="17"/>
      <c r="V296" s="17"/>
      <c r="W296" s="17"/>
    </row>
    <row r="297" spans="1:23" x14ac:dyDescent="0.3">
      <c r="A297" s="17"/>
      <c r="B297" s="17"/>
      <c r="C297" s="17"/>
      <c r="D297" s="25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S297" s="17"/>
      <c r="T297" s="17"/>
      <c r="U297" s="17"/>
      <c r="V297" s="17"/>
      <c r="W297" s="17"/>
    </row>
    <row r="298" spans="1:23" x14ac:dyDescent="0.3">
      <c r="A298" s="17"/>
      <c r="B298" s="17"/>
      <c r="C298" s="17"/>
      <c r="D298" s="25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S298" s="17"/>
      <c r="T298" s="17"/>
      <c r="U298" s="17"/>
      <c r="V298" s="17"/>
      <c r="W298" s="17"/>
    </row>
    <row r="299" spans="1:23" x14ac:dyDescent="0.3">
      <c r="A299" s="17"/>
      <c r="B299" s="17"/>
      <c r="C299" s="17"/>
      <c r="D299" s="25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S299" s="17"/>
      <c r="T299" s="17"/>
      <c r="U299" s="17"/>
      <c r="V299" s="17"/>
      <c r="W299" s="17"/>
    </row>
    <row r="300" spans="1:23" x14ac:dyDescent="0.3">
      <c r="A300" s="17"/>
      <c r="B300" s="17"/>
      <c r="C300" s="17"/>
      <c r="D300" s="25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S300" s="17"/>
      <c r="T300" s="17"/>
      <c r="U300" s="17"/>
      <c r="V300" s="17"/>
      <c r="W300" s="17"/>
    </row>
    <row r="301" spans="1:23" x14ac:dyDescent="0.3">
      <c r="A301" s="17"/>
      <c r="B301" s="17"/>
      <c r="C301" s="17"/>
      <c r="D301" s="25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S301" s="17"/>
      <c r="T301" s="17"/>
      <c r="U301" s="17"/>
      <c r="V301" s="17"/>
      <c r="W301" s="17"/>
    </row>
    <row r="302" spans="1:23" x14ac:dyDescent="0.3">
      <c r="A302" s="17"/>
      <c r="B302" s="17"/>
      <c r="C302" s="17"/>
      <c r="D302" s="25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S302" s="17"/>
      <c r="T302" s="17"/>
      <c r="U302" s="17"/>
      <c r="V302" s="17"/>
      <c r="W302" s="17"/>
    </row>
    <row r="303" spans="1:23" x14ac:dyDescent="0.3">
      <c r="A303" s="17"/>
      <c r="B303" s="17"/>
      <c r="C303" s="17"/>
      <c r="D303" s="25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S303" s="17"/>
      <c r="T303" s="17"/>
      <c r="U303" s="17"/>
      <c r="V303" s="17"/>
      <c r="W303" s="17"/>
    </row>
    <row r="304" spans="1:23" x14ac:dyDescent="0.3">
      <c r="A304" s="17"/>
      <c r="B304" s="17"/>
      <c r="C304" s="17"/>
      <c r="D304" s="25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S304" s="17"/>
      <c r="T304" s="17"/>
      <c r="U304" s="17"/>
      <c r="V304" s="17"/>
      <c r="W304" s="17"/>
    </row>
    <row r="305" spans="1:23" x14ac:dyDescent="0.3">
      <c r="A305" s="17"/>
      <c r="B305" s="17"/>
      <c r="C305" s="17"/>
      <c r="D305" s="25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S305" s="17"/>
      <c r="T305" s="17"/>
      <c r="U305" s="17"/>
      <c r="V305" s="17"/>
      <c r="W305" s="17"/>
    </row>
    <row r="306" spans="1:23" x14ac:dyDescent="0.3">
      <c r="A306" s="17"/>
      <c r="B306" s="17"/>
      <c r="C306" s="17"/>
      <c r="D306" s="25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S306" s="17"/>
      <c r="T306" s="17"/>
      <c r="U306" s="17"/>
      <c r="V306" s="17"/>
      <c r="W306" s="17"/>
    </row>
    <row r="307" spans="1:23" x14ac:dyDescent="0.3">
      <c r="A307" s="17"/>
      <c r="B307" s="17"/>
      <c r="C307" s="17"/>
      <c r="D307" s="25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S307" s="17"/>
      <c r="T307" s="17"/>
      <c r="U307" s="17"/>
      <c r="V307" s="17"/>
      <c r="W307" s="17"/>
    </row>
    <row r="308" spans="1:23" x14ac:dyDescent="0.3">
      <c r="A308" s="17"/>
      <c r="B308" s="17"/>
      <c r="C308" s="17"/>
      <c r="D308" s="25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S308" s="17"/>
      <c r="T308" s="17"/>
      <c r="U308" s="17"/>
      <c r="V308" s="17"/>
      <c r="W308" s="17"/>
    </row>
    <row r="309" spans="1:23" x14ac:dyDescent="0.3">
      <c r="A309" s="17"/>
      <c r="B309" s="17"/>
      <c r="C309" s="17"/>
      <c r="D309" s="25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S309" s="17"/>
      <c r="T309" s="17"/>
      <c r="U309" s="17"/>
      <c r="V309" s="17"/>
      <c r="W309" s="17"/>
    </row>
    <row r="310" spans="1:23" x14ac:dyDescent="0.3">
      <c r="A310" s="17"/>
      <c r="B310" s="17"/>
      <c r="C310" s="17"/>
      <c r="D310" s="25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S310" s="17"/>
      <c r="T310" s="17"/>
      <c r="U310" s="17"/>
      <c r="V310" s="17"/>
      <c r="W310" s="17"/>
    </row>
    <row r="311" spans="1:23" x14ac:dyDescent="0.3">
      <c r="A311" s="17"/>
      <c r="B311" s="17"/>
      <c r="C311" s="17"/>
      <c r="D311" s="25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S311" s="17"/>
      <c r="T311" s="17"/>
      <c r="U311" s="17"/>
      <c r="V311" s="17"/>
      <c r="W311" s="17"/>
    </row>
    <row r="312" spans="1:23" x14ac:dyDescent="0.3">
      <c r="A312" s="17"/>
      <c r="B312" s="17"/>
      <c r="C312" s="17"/>
      <c r="D312" s="25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S312" s="17"/>
      <c r="T312" s="17"/>
      <c r="U312" s="17"/>
      <c r="V312" s="17"/>
      <c r="W312" s="17"/>
    </row>
    <row r="313" spans="1:23" x14ac:dyDescent="0.3">
      <c r="A313" s="17"/>
      <c r="B313" s="17"/>
      <c r="C313" s="17"/>
      <c r="D313" s="25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S313" s="17"/>
      <c r="T313" s="17"/>
      <c r="U313" s="17"/>
      <c r="V313" s="17"/>
      <c r="W313" s="17"/>
    </row>
    <row r="314" spans="1:23" x14ac:dyDescent="0.3">
      <c r="A314" s="17"/>
      <c r="B314" s="17"/>
      <c r="C314" s="17"/>
      <c r="D314" s="25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S314" s="17"/>
      <c r="T314" s="17"/>
      <c r="U314" s="17"/>
      <c r="V314" s="17"/>
      <c r="W314" s="17"/>
    </row>
    <row r="315" spans="1:23" x14ac:dyDescent="0.3">
      <c r="A315" s="17"/>
      <c r="B315" s="17"/>
      <c r="C315" s="17"/>
      <c r="D315" s="25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S315" s="17"/>
      <c r="T315" s="17"/>
      <c r="U315" s="17"/>
      <c r="V315" s="17"/>
      <c r="W315" s="17"/>
    </row>
    <row r="316" spans="1:23" x14ac:dyDescent="0.3">
      <c r="A316" s="17"/>
      <c r="B316" s="17"/>
      <c r="C316" s="17"/>
      <c r="D316" s="25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S316" s="17"/>
      <c r="T316" s="17"/>
      <c r="U316" s="17"/>
      <c r="V316" s="17"/>
      <c r="W316" s="17"/>
    </row>
    <row r="317" spans="1:23" x14ac:dyDescent="0.3">
      <c r="A317" s="17"/>
      <c r="B317" s="17"/>
      <c r="C317" s="17"/>
      <c r="D317" s="25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S317" s="17"/>
      <c r="T317" s="17"/>
      <c r="U317" s="17"/>
      <c r="V317" s="17"/>
      <c r="W317" s="17"/>
    </row>
    <row r="318" spans="1:23" x14ac:dyDescent="0.3">
      <c r="A318" s="17"/>
      <c r="B318" s="17"/>
      <c r="C318" s="17"/>
      <c r="D318" s="25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S318" s="17"/>
      <c r="T318" s="17"/>
      <c r="U318" s="17"/>
      <c r="V318" s="17"/>
      <c r="W318" s="17"/>
    </row>
    <row r="319" spans="1:23" x14ac:dyDescent="0.3">
      <c r="A319" s="17"/>
      <c r="B319" s="17"/>
      <c r="C319" s="17"/>
      <c r="D319" s="2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S319" s="17"/>
      <c r="T319" s="17"/>
      <c r="U319" s="17"/>
      <c r="V319" s="17"/>
      <c r="W319" s="17"/>
    </row>
    <row r="320" spans="1:23" x14ac:dyDescent="0.3">
      <c r="A320" s="17"/>
      <c r="B320" s="17"/>
      <c r="C320" s="17"/>
      <c r="D320" s="25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S320" s="17"/>
      <c r="T320" s="17"/>
      <c r="U320" s="17"/>
      <c r="V320" s="17"/>
      <c r="W320" s="17"/>
    </row>
    <row r="321" spans="1:23" x14ac:dyDescent="0.3">
      <c r="A321" s="17"/>
      <c r="B321" s="17"/>
      <c r="C321" s="17"/>
      <c r="D321" s="25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S321" s="17"/>
      <c r="T321" s="17"/>
      <c r="U321" s="17"/>
      <c r="V321" s="17"/>
      <c r="W321" s="17"/>
    </row>
    <row r="322" spans="1:23" x14ac:dyDescent="0.3">
      <c r="A322" s="17"/>
      <c r="B322" s="17"/>
      <c r="C322" s="17"/>
      <c r="D322" s="25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x14ac:dyDescent="0.3">
      <c r="A323" s="17"/>
      <c r="B323" s="17"/>
      <c r="C323" s="17"/>
      <c r="D323" s="25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x14ac:dyDescent="0.3">
      <c r="A324" s="17"/>
      <c r="B324" s="17"/>
      <c r="C324" s="17"/>
      <c r="D324" s="25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x14ac:dyDescent="0.3">
      <c r="A325" s="17"/>
      <c r="B325" s="17"/>
      <c r="C325" s="17"/>
      <c r="D325" s="2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x14ac:dyDescent="0.3">
      <c r="A326" s="17"/>
      <c r="B326" s="17"/>
      <c r="C326" s="17"/>
      <c r="D326" s="2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x14ac:dyDescent="0.3">
      <c r="A327" s="17"/>
      <c r="B327" s="17"/>
      <c r="C327" s="17"/>
      <c r="D327" s="25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x14ac:dyDescent="0.3">
      <c r="A328" s="17"/>
      <c r="B328" s="17"/>
      <c r="C328" s="17"/>
      <c r="D328" s="25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x14ac:dyDescent="0.3">
      <c r="A329" s="17"/>
      <c r="B329" s="17"/>
      <c r="C329" s="17"/>
      <c r="D329" s="25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x14ac:dyDescent="0.3">
      <c r="A330" s="17"/>
      <c r="B330" s="17"/>
      <c r="C330" s="17"/>
      <c r="D330" s="25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x14ac:dyDescent="0.3">
      <c r="A331" s="17"/>
      <c r="B331" s="17"/>
      <c r="C331" s="17"/>
      <c r="D331" s="25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x14ac:dyDescent="0.3">
      <c r="A332" s="17"/>
      <c r="B332" s="17"/>
      <c r="C332" s="17"/>
      <c r="D332" s="25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x14ac:dyDescent="0.3">
      <c r="A333" s="17"/>
      <c r="B333" s="17"/>
      <c r="C333" s="17"/>
      <c r="D333" s="25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x14ac:dyDescent="0.3">
      <c r="A334" s="17"/>
      <c r="B334" s="17"/>
      <c r="C334" s="17"/>
      <c r="D334" s="25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x14ac:dyDescent="0.3">
      <c r="A335" s="17"/>
      <c r="B335" s="17"/>
      <c r="C335" s="17"/>
      <c r="D335" s="25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x14ac:dyDescent="0.3">
      <c r="A336" s="17"/>
      <c r="B336" s="17"/>
      <c r="C336" s="17"/>
      <c r="D336" s="25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x14ac:dyDescent="0.3">
      <c r="A337" s="17"/>
      <c r="B337" s="17"/>
      <c r="C337" s="17"/>
      <c r="D337" s="2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x14ac:dyDescent="0.3">
      <c r="A338" s="17"/>
      <c r="B338" s="17"/>
      <c r="C338" s="17"/>
      <c r="D338" s="25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x14ac:dyDescent="0.3">
      <c r="A339" s="17"/>
      <c r="B339" s="17"/>
      <c r="C339" s="17"/>
      <c r="D339" s="25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x14ac:dyDescent="0.3">
      <c r="A340" s="17"/>
      <c r="B340" s="17"/>
      <c r="C340" s="17"/>
      <c r="D340" s="25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x14ac:dyDescent="0.3">
      <c r="A341" s="17"/>
      <c r="B341" s="17"/>
      <c r="C341" s="17"/>
      <c r="D341" s="25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x14ac:dyDescent="0.3">
      <c r="A342" s="17"/>
      <c r="B342" s="17"/>
      <c r="C342" s="17"/>
      <c r="D342" s="25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x14ac:dyDescent="0.3">
      <c r="A343" s="17"/>
      <c r="B343" s="17"/>
      <c r="C343" s="17"/>
      <c r="D343" s="25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x14ac:dyDescent="0.3">
      <c r="A344" s="17"/>
      <c r="B344" s="17"/>
      <c r="C344" s="17"/>
      <c r="D344" s="25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x14ac:dyDescent="0.3">
      <c r="A345" s="17"/>
      <c r="B345" s="17"/>
      <c r="C345" s="17"/>
      <c r="D345" s="25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x14ac:dyDescent="0.3">
      <c r="A346" s="17"/>
      <c r="B346" s="17"/>
      <c r="C346" s="17"/>
      <c r="D346" s="25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x14ac:dyDescent="0.3">
      <c r="A347" s="17"/>
      <c r="B347" s="17"/>
      <c r="C347" s="17"/>
      <c r="D347" s="25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x14ac:dyDescent="0.3">
      <c r="A348" s="17"/>
      <c r="B348" s="17"/>
      <c r="C348" s="17"/>
      <c r="D348" s="25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x14ac:dyDescent="0.3">
      <c r="A349" s="17"/>
      <c r="B349" s="17"/>
      <c r="C349" s="17"/>
      <c r="D349" s="2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x14ac:dyDescent="0.3">
      <c r="A350" s="17"/>
      <c r="B350" s="17"/>
      <c r="C350" s="17"/>
      <c r="D350" s="25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x14ac:dyDescent="0.3">
      <c r="A351" s="17"/>
      <c r="B351" s="17"/>
      <c r="C351" s="17"/>
      <c r="D351" s="25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x14ac:dyDescent="0.3">
      <c r="A352" s="17"/>
      <c r="B352" s="17"/>
      <c r="C352" s="17"/>
      <c r="D352" s="25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x14ac:dyDescent="0.3">
      <c r="A353" s="17"/>
      <c r="B353" s="17"/>
      <c r="C353" s="17"/>
      <c r="D353" s="25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x14ac:dyDescent="0.3">
      <c r="A354" s="17"/>
      <c r="B354" s="17"/>
      <c r="C354" s="17"/>
      <c r="D354" s="25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x14ac:dyDescent="0.3">
      <c r="A355" s="17"/>
      <c r="B355" s="17"/>
      <c r="C355" s="17"/>
      <c r="D355" s="25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x14ac:dyDescent="0.3">
      <c r="A356" s="17"/>
      <c r="B356" s="17"/>
      <c r="C356" s="17"/>
      <c r="D356" s="2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x14ac:dyDescent="0.3">
      <c r="A357" s="17"/>
      <c r="B357" s="17"/>
      <c r="C357" s="17"/>
      <c r="D357" s="25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x14ac:dyDescent="0.3">
      <c r="A358" s="17"/>
      <c r="B358" s="17"/>
      <c r="C358" s="17"/>
      <c r="D358" s="25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x14ac:dyDescent="0.3">
      <c r="A359" s="17"/>
      <c r="B359" s="17"/>
      <c r="C359" s="17"/>
      <c r="D359" s="25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x14ac:dyDescent="0.3">
      <c r="A360" s="17"/>
      <c r="B360" s="17"/>
      <c r="C360" s="17"/>
      <c r="D360" s="25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x14ac:dyDescent="0.3">
      <c r="A361" s="17"/>
      <c r="B361" s="17"/>
      <c r="C361" s="17"/>
      <c r="D361" s="25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x14ac:dyDescent="0.3">
      <c r="A362" s="17"/>
      <c r="B362" s="17"/>
      <c r="C362" s="17"/>
      <c r="D362" s="25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x14ac:dyDescent="0.3">
      <c r="A363" s="17"/>
      <c r="B363" s="17"/>
      <c r="C363" s="17"/>
      <c r="D363" s="25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x14ac:dyDescent="0.3">
      <c r="A364" s="17"/>
      <c r="B364" s="17"/>
      <c r="C364" s="17"/>
      <c r="D364" s="25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x14ac:dyDescent="0.3">
      <c r="A365" s="17"/>
      <c r="B365" s="17"/>
      <c r="C365" s="17"/>
      <c r="D365" s="25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x14ac:dyDescent="0.3">
      <c r="A366" s="17"/>
      <c r="B366" s="17"/>
      <c r="C366" s="17"/>
      <c r="D366" s="25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x14ac:dyDescent="0.3">
      <c r="A367" s="17"/>
      <c r="B367" s="17"/>
      <c r="C367" s="17"/>
      <c r="D367" s="25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x14ac:dyDescent="0.3">
      <c r="A368" s="17"/>
      <c r="B368" s="17"/>
      <c r="C368" s="17"/>
      <c r="D368" s="25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x14ac:dyDescent="0.3">
      <c r="A369" s="17"/>
      <c r="B369" s="17"/>
      <c r="C369" s="17"/>
      <c r="D369" s="25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x14ac:dyDescent="0.3">
      <c r="A370" s="17"/>
      <c r="B370" s="17"/>
      <c r="C370" s="17"/>
      <c r="D370" s="25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x14ac:dyDescent="0.3">
      <c r="A371" s="17"/>
      <c r="B371" s="17"/>
      <c r="C371" s="17"/>
      <c r="D371" s="25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x14ac:dyDescent="0.3">
      <c r="A372" s="17"/>
      <c r="B372" s="17"/>
      <c r="C372" s="17"/>
      <c r="D372" s="25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x14ac:dyDescent="0.3">
      <c r="A373" s="17"/>
      <c r="B373" s="17"/>
      <c r="C373" s="17"/>
      <c r="D373" s="25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x14ac:dyDescent="0.3">
      <c r="A374" s="17"/>
      <c r="B374" s="17"/>
      <c r="C374" s="17"/>
      <c r="D374" s="25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x14ac:dyDescent="0.3">
      <c r="A375" s="17"/>
      <c r="B375" s="17"/>
      <c r="C375" s="17"/>
      <c r="D375" s="25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x14ac:dyDescent="0.3">
      <c r="A376" s="17"/>
      <c r="B376" s="17"/>
      <c r="C376" s="17"/>
      <c r="D376" s="25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x14ac:dyDescent="0.3">
      <c r="A377" s="17"/>
      <c r="B377" s="17"/>
      <c r="C377" s="17"/>
      <c r="D377" s="25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x14ac:dyDescent="0.3">
      <c r="A378" s="17"/>
      <c r="B378" s="17"/>
      <c r="C378" s="17"/>
      <c r="D378" s="25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x14ac:dyDescent="0.3">
      <c r="A379" s="17"/>
      <c r="B379" s="17"/>
      <c r="C379" s="17"/>
      <c r="D379" s="25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x14ac:dyDescent="0.3">
      <c r="A380" s="17"/>
      <c r="B380" s="17"/>
      <c r="C380" s="17"/>
      <c r="D380" s="25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x14ac:dyDescent="0.3">
      <c r="A381" s="17"/>
      <c r="B381" s="17"/>
      <c r="C381" s="17"/>
      <c r="D381" s="25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x14ac:dyDescent="0.3">
      <c r="A382" s="17"/>
      <c r="B382" s="17"/>
      <c r="C382" s="17"/>
      <c r="D382" s="25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x14ac:dyDescent="0.3">
      <c r="A383" s="17"/>
      <c r="B383" s="17"/>
      <c r="C383" s="17"/>
      <c r="D383" s="25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x14ac:dyDescent="0.3">
      <c r="A384" s="17"/>
      <c r="B384" s="17"/>
      <c r="C384" s="17"/>
      <c r="D384" s="25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x14ac:dyDescent="0.3">
      <c r="A385" s="17"/>
      <c r="B385" s="17"/>
      <c r="C385" s="17"/>
      <c r="D385" s="2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x14ac:dyDescent="0.3">
      <c r="A386" s="17"/>
      <c r="B386" s="17"/>
      <c r="C386" s="17"/>
      <c r="D386" s="25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x14ac:dyDescent="0.3">
      <c r="A387" s="17"/>
      <c r="B387" s="17"/>
      <c r="C387" s="17"/>
      <c r="D387" s="25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x14ac:dyDescent="0.3">
      <c r="A388" s="17"/>
      <c r="B388" s="17"/>
      <c r="C388" s="17"/>
      <c r="D388" s="25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x14ac:dyDescent="0.3">
      <c r="A389" s="17"/>
      <c r="B389" s="17"/>
      <c r="C389" s="17"/>
      <c r="D389" s="25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x14ac:dyDescent="0.3">
      <c r="A390" s="17"/>
      <c r="B390" s="17"/>
      <c r="C390" s="17"/>
      <c r="D390" s="25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x14ac:dyDescent="0.3">
      <c r="A391" s="17"/>
      <c r="B391" s="17"/>
      <c r="C391" s="17"/>
      <c r="D391" s="2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x14ac:dyDescent="0.3">
      <c r="A392" s="17"/>
      <c r="B392" s="17"/>
      <c r="C392" s="17"/>
      <c r="D392" s="25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x14ac:dyDescent="0.3">
      <c r="A393" s="17"/>
      <c r="B393" s="17"/>
      <c r="C393" s="17"/>
      <c r="D393" s="25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x14ac:dyDescent="0.3">
      <c r="A394" s="17"/>
      <c r="B394" s="17"/>
      <c r="C394" s="17"/>
      <c r="D394" s="25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x14ac:dyDescent="0.3">
      <c r="A395" s="17"/>
      <c r="B395" s="17"/>
      <c r="C395" s="17"/>
      <c r="D395" s="25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x14ac:dyDescent="0.3">
      <c r="A396" s="17"/>
      <c r="B396" s="17"/>
      <c r="C396" s="17"/>
      <c r="D396" s="25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x14ac:dyDescent="0.3">
      <c r="A397" s="17"/>
      <c r="B397" s="17"/>
      <c r="C397" s="17"/>
      <c r="D397" s="25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x14ac:dyDescent="0.3">
      <c r="A398" s="17"/>
      <c r="B398" s="17"/>
      <c r="C398" s="17"/>
      <c r="D398" s="25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x14ac:dyDescent="0.3">
      <c r="A399" s="17"/>
      <c r="B399" s="17"/>
      <c r="C399" s="17"/>
      <c r="D399" s="25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x14ac:dyDescent="0.3">
      <c r="A400" s="17"/>
      <c r="B400" s="17"/>
      <c r="C400" s="17"/>
      <c r="D400" s="25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x14ac:dyDescent="0.3">
      <c r="A401" s="17"/>
      <c r="B401" s="17"/>
      <c r="C401" s="17"/>
      <c r="D401" s="25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x14ac:dyDescent="0.3">
      <c r="A402" s="17"/>
      <c r="B402" s="17"/>
      <c r="C402" s="17"/>
      <c r="D402" s="25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x14ac:dyDescent="0.3">
      <c r="A403" s="17"/>
      <c r="B403" s="17"/>
      <c r="C403" s="17"/>
      <c r="D403" s="2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x14ac:dyDescent="0.3">
      <c r="A404" s="17"/>
      <c r="B404" s="17"/>
      <c r="C404" s="17"/>
      <c r="D404" s="25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x14ac:dyDescent="0.3">
      <c r="A405" s="17"/>
      <c r="B405" s="17"/>
      <c r="C405" s="17"/>
      <c r="D405" s="25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x14ac:dyDescent="0.3">
      <c r="A406" s="17"/>
      <c r="B406" s="17"/>
      <c r="C406" s="17"/>
      <c r="D406" s="25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x14ac:dyDescent="0.3">
      <c r="A407" s="17"/>
      <c r="B407" s="17"/>
      <c r="C407" s="17"/>
      <c r="D407" s="2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x14ac:dyDescent="0.3">
      <c r="A408" s="17"/>
      <c r="B408" s="17"/>
      <c r="C408" s="17"/>
      <c r="D408" s="25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x14ac:dyDescent="0.3">
      <c r="A409" s="17"/>
      <c r="B409" s="17"/>
      <c r="C409" s="17"/>
      <c r="D409" s="25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x14ac:dyDescent="0.3">
      <c r="A410" s="17"/>
      <c r="B410" s="17"/>
      <c r="C410" s="17"/>
      <c r="D410" s="25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x14ac:dyDescent="0.3">
      <c r="A411" s="17"/>
      <c r="B411" s="17"/>
      <c r="C411" s="17"/>
      <c r="D411" s="25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x14ac:dyDescent="0.3">
      <c r="A412" s="17"/>
      <c r="B412" s="17"/>
      <c r="C412" s="17"/>
      <c r="D412" s="25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x14ac:dyDescent="0.3">
      <c r="A413" s="17"/>
      <c r="B413" s="17"/>
      <c r="C413" s="17"/>
      <c r="D413" s="25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x14ac:dyDescent="0.3">
      <c r="A414" s="17"/>
      <c r="B414" s="17"/>
      <c r="C414" s="17"/>
      <c r="D414" s="25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x14ac:dyDescent="0.3">
      <c r="A415" s="17"/>
      <c r="B415" s="17"/>
      <c r="C415" s="17"/>
      <c r="D415" s="25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x14ac:dyDescent="0.3">
      <c r="A416" s="17"/>
      <c r="B416" s="17"/>
      <c r="C416" s="17"/>
      <c r="D416" s="25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x14ac:dyDescent="0.3">
      <c r="A417" s="17"/>
      <c r="B417" s="17"/>
      <c r="C417" s="17"/>
      <c r="D417" s="25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x14ac:dyDescent="0.3">
      <c r="A418" s="17"/>
      <c r="B418" s="17"/>
      <c r="C418" s="17"/>
      <c r="D418" s="25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x14ac:dyDescent="0.3">
      <c r="A419" s="17"/>
      <c r="B419" s="17"/>
      <c r="C419" s="17"/>
      <c r="D419" s="25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x14ac:dyDescent="0.3">
      <c r="A420" s="17"/>
      <c r="B420" s="17"/>
      <c r="C420" s="17"/>
      <c r="D420" s="25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x14ac:dyDescent="0.3">
      <c r="A421" s="17"/>
      <c r="B421" s="17"/>
      <c r="C421" s="17"/>
      <c r="D421" s="25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x14ac:dyDescent="0.3">
      <c r="A422" s="17"/>
      <c r="B422" s="17"/>
      <c r="C422" s="17"/>
      <c r="D422" s="25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x14ac:dyDescent="0.3">
      <c r="A423" s="17"/>
      <c r="B423" s="17"/>
      <c r="C423" s="17"/>
      <c r="D423" s="25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x14ac:dyDescent="0.3">
      <c r="A424" s="17"/>
      <c r="B424" s="17"/>
      <c r="C424" s="17"/>
      <c r="D424" s="25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x14ac:dyDescent="0.3">
      <c r="A425" s="17"/>
      <c r="B425" s="17"/>
      <c r="C425" s="17"/>
      <c r="D425" s="25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x14ac:dyDescent="0.3">
      <c r="A426" s="17"/>
      <c r="B426" s="17"/>
      <c r="C426" s="17"/>
      <c r="D426" s="25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x14ac:dyDescent="0.3">
      <c r="A427" s="17"/>
      <c r="B427" s="17"/>
      <c r="C427" s="17"/>
      <c r="D427" s="25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x14ac:dyDescent="0.3">
      <c r="A428" s="17"/>
      <c r="B428" s="17"/>
      <c r="C428" s="17"/>
      <c r="D428" s="25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x14ac:dyDescent="0.3">
      <c r="A429" s="17"/>
      <c r="B429" s="17"/>
      <c r="C429" s="17"/>
      <c r="D429" s="25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x14ac:dyDescent="0.3">
      <c r="A430" s="17"/>
      <c r="B430" s="17"/>
      <c r="C430" s="17"/>
      <c r="D430" s="25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x14ac:dyDescent="0.3">
      <c r="A431" s="17"/>
      <c r="B431" s="17"/>
      <c r="C431" s="17"/>
      <c r="D431" s="25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x14ac:dyDescent="0.3">
      <c r="A432" s="17"/>
      <c r="B432" s="17"/>
      <c r="C432" s="17"/>
      <c r="D432" s="25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x14ac:dyDescent="0.3">
      <c r="A433" s="17"/>
      <c r="B433" s="17"/>
      <c r="C433" s="17"/>
      <c r="D433" s="25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x14ac:dyDescent="0.3">
      <c r="A434" s="17"/>
      <c r="B434" s="17"/>
      <c r="C434" s="17"/>
      <c r="D434" s="25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x14ac:dyDescent="0.3">
      <c r="A435" s="17"/>
      <c r="B435" s="17"/>
      <c r="C435" s="17"/>
      <c r="D435" s="25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x14ac:dyDescent="0.3">
      <c r="A436" s="17"/>
      <c r="B436" s="17"/>
      <c r="C436" s="17"/>
      <c r="D436" s="25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x14ac:dyDescent="0.3">
      <c r="A437" s="17"/>
      <c r="B437" s="17"/>
      <c r="C437" s="17"/>
      <c r="D437" s="25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x14ac:dyDescent="0.3">
      <c r="A438" s="17"/>
      <c r="B438" s="17"/>
      <c r="C438" s="17"/>
      <c r="D438" s="25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x14ac:dyDescent="0.3">
      <c r="A439" s="17"/>
      <c r="B439" s="17"/>
      <c r="C439" s="17"/>
      <c r="D439" s="25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x14ac:dyDescent="0.3">
      <c r="A440" s="17"/>
      <c r="B440" s="17"/>
      <c r="C440" s="17"/>
      <c r="D440" s="25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x14ac:dyDescent="0.3">
      <c r="A441" s="17"/>
      <c r="B441" s="17"/>
      <c r="C441" s="17"/>
      <c r="D441" s="25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x14ac:dyDescent="0.3">
      <c r="A442" s="17"/>
      <c r="B442" s="17"/>
      <c r="C442" s="17"/>
      <c r="D442" s="2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x14ac:dyDescent="0.3">
      <c r="A443" s="17"/>
      <c r="B443" s="17"/>
      <c r="C443" s="17"/>
      <c r="D443" s="25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x14ac:dyDescent="0.3">
      <c r="A444" s="17"/>
      <c r="B444" s="17"/>
      <c r="C444" s="17"/>
      <c r="D444" s="25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x14ac:dyDescent="0.3">
      <c r="A445" s="17"/>
      <c r="B445" s="17"/>
      <c r="C445" s="17"/>
      <c r="D445" s="25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x14ac:dyDescent="0.3">
      <c r="A446" s="17"/>
      <c r="B446" s="17"/>
      <c r="C446" s="17"/>
      <c r="D446" s="25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x14ac:dyDescent="0.3">
      <c r="A447" s="17"/>
      <c r="B447" s="17"/>
      <c r="C447" s="17"/>
      <c r="D447" s="25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x14ac:dyDescent="0.3">
      <c r="A448" s="17"/>
      <c r="B448" s="17"/>
      <c r="C448" s="17"/>
      <c r="D448" s="25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x14ac:dyDescent="0.3">
      <c r="A449" s="17"/>
      <c r="B449" s="17"/>
      <c r="C449" s="17"/>
      <c r="D449" s="25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x14ac:dyDescent="0.3">
      <c r="A450" s="17"/>
      <c r="B450" s="17"/>
      <c r="C450" s="17"/>
      <c r="D450" s="25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x14ac:dyDescent="0.3">
      <c r="A451" s="17"/>
      <c r="B451" s="17"/>
      <c r="C451" s="17"/>
      <c r="D451" s="25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x14ac:dyDescent="0.3">
      <c r="A452" s="17"/>
      <c r="B452" s="17"/>
      <c r="C452" s="17"/>
      <c r="D452" s="25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x14ac:dyDescent="0.3">
      <c r="A453" s="17"/>
      <c r="B453" s="17"/>
      <c r="C453" s="17"/>
      <c r="D453" s="25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x14ac:dyDescent="0.3">
      <c r="A454" s="17"/>
      <c r="B454" s="17"/>
      <c r="C454" s="17"/>
      <c r="D454" s="25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x14ac:dyDescent="0.3">
      <c r="A455" s="17"/>
      <c r="B455" s="17"/>
      <c r="C455" s="17"/>
      <c r="D455" s="25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x14ac:dyDescent="0.3">
      <c r="A456" s="17"/>
      <c r="B456" s="17"/>
      <c r="C456" s="17"/>
      <c r="D456" s="25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x14ac:dyDescent="0.3">
      <c r="A457" s="17"/>
      <c r="B457" s="17"/>
      <c r="C457" s="17"/>
      <c r="D457" s="25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x14ac:dyDescent="0.3">
      <c r="A458" s="17"/>
      <c r="B458" s="17"/>
      <c r="C458" s="17"/>
      <c r="D458" s="25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x14ac:dyDescent="0.3">
      <c r="A459" s="17"/>
      <c r="B459" s="17"/>
      <c r="C459" s="17"/>
      <c r="D459" s="25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x14ac:dyDescent="0.3">
      <c r="A460" s="17"/>
      <c r="B460" s="17"/>
      <c r="C460" s="17"/>
      <c r="D460" s="25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x14ac:dyDescent="0.3">
      <c r="A461" s="17"/>
      <c r="B461" s="17"/>
      <c r="C461" s="17"/>
      <c r="D461" s="25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x14ac:dyDescent="0.3">
      <c r="A462" s="17"/>
      <c r="B462" s="17"/>
      <c r="C462" s="17"/>
      <c r="D462" s="25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x14ac:dyDescent="0.3">
      <c r="A463" s="17"/>
      <c r="B463" s="17"/>
      <c r="C463" s="17"/>
      <c r="D463" s="25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x14ac:dyDescent="0.3">
      <c r="A464" s="17"/>
      <c r="B464" s="17"/>
      <c r="C464" s="17"/>
      <c r="D464" s="25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x14ac:dyDescent="0.3">
      <c r="A465" s="17"/>
      <c r="B465" s="17"/>
      <c r="C465" s="17"/>
      <c r="D465" s="25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x14ac:dyDescent="0.3">
      <c r="A466" s="17"/>
      <c r="B466" s="17"/>
      <c r="C466" s="17"/>
      <c r="D466" s="25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x14ac:dyDescent="0.3">
      <c r="A467" s="17"/>
      <c r="B467" s="17"/>
      <c r="C467" s="17"/>
      <c r="D467" s="25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x14ac:dyDescent="0.3">
      <c r="A468" s="17"/>
      <c r="B468" s="17"/>
      <c r="C468" s="17"/>
      <c r="D468" s="25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x14ac:dyDescent="0.3">
      <c r="A469" s="17"/>
      <c r="B469" s="17"/>
      <c r="C469" s="17"/>
      <c r="D469" s="25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x14ac:dyDescent="0.3">
      <c r="A470" s="17"/>
      <c r="B470" s="17"/>
      <c r="C470" s="17"/>
      <c r="D470" s="25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x14ac:dyDescent="0.3">
      <c r="A471" s="17"/>
      <c r="B471" s="17"/>
      <c r="C471" s="17"/>
      <c r="D471" s="25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x14ac:dyDescent="0.3">
      <c r="A472" s="17"/>
      <c r="B472" s="17"/>
      <c r="C472" s="17"/>
      <c r="D472" s="25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x14ac:dyDescent="0.3">
      <c r="A473" s="17"/>
      <c r="B473" s="17"/>
      <c r="C473" s="17"/>
      <c r="D473" s="25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x14ac:dyDescent="0.3">
      <c r="A474" s="17"/>
      <c r="B474" s="17"/>
      <c r="C474" s="17"/>
      <c r="D474" s="25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x14ac:dyDescent="0.3">
      <c r="A475" s="17"/>
      <c r="B475" s="17"/>
      <c r="C475" s="17"/>
      <c r="D475" s="25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x14ac:dyDescent="0.3">
      <c r="A476" s="17"/>
      <c r="B476" s="17"/>
      <c r="C476" s="17"/>
      <c r="D476" s="2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x14ac:dyDescent="0.3">
      <c r="A477" s="17"/>
      <c r="B477" s="17"/>
      <c r="C477" s="17"/>
      <c r="D477" s="25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x14ac:dyDescent="0.3">
      <c r="A478" s="17"/>
      <c r="B478" s="17"/>
      <c r="C478" s="17"/>
      <c r="D478" s="25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spans="1:23" x14ac:dyDescent="0.3">
      <c r="A479" s="17"/>
      <c r="B479" s="17"/>
      <c r="C479" s="17"/>
      <c r="D479" s="25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x14ac:dyDescent="0.3">
      <c r="A480" s="17"/>
      <c r="B480" s="17"/>
      <c r="C480" s="17"/>
      <c r="D480" s="25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x14ac:dyDescent="0.3">
      <c r="A481" s="17"/>
      <c r="B481" s="17"/>
      <c r="C481" s="17"/>
      <c r="D481" s="25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x14ac:dyDescent="0.3">
      <c r="A482" s="17"/>
      <c r="B482" s="17"/>
      <c r="C482" s="17"/>
      <c r="D482" s="25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x14ac:dyDescent="0.3">
      <c r="A483" s="17"/>
      <c r="B483" s="17"/>
      <c r="C483" s="17"/>
      <c r="D483" s="25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x14ac:dyDescent="0.3">
      <c r="A484" s="17"/>
      <c r="B484" s="17"/>
      <c r="C484" s="17"/>
      <c r="D484" s="25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x14ac:dyDescent="0.3">
      <c r="A485" s="17"/>
      <c r="B485" s="17"/>
      <c r="C485" s="17"/>
      <c r="D485" s="25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x14ac:dyDescent="0.3">
      <c r="A486" s="17"/>
      <c r="B486" s="17"/>
      <c r="C486" s="17"/>
      <c r="D486" s="25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x14ac:dyDescent="0.3">
      <c r="A487" s="17"/>
      <c r="B487" s="17"/>
      <c r="C487" s="17"/>
      <c r="D487" s="25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x14ac:dyDescent="0.3">
      <c r="A488" s="17"/>
      <c r="B488" s="17"/>
      <c r="C488" s="17"/>
      <c r="D488" s="25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x14ac:dyDescent="0.3">
      <c r="A489" s="17"/>
      <c r="B489" s="17"/>
      <c r="C489" s="17"/>
      <c r="D489" s="25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x14ac:dyDescent="0.3">
      <c r="A490" s="17"/>
      <c r="B490" s="17"/>
      <c r="C490" s="17"/>
      <c r="D490" s="25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x14ac:dyDescent="0.3">
      <c r="A491" s="17"/>
      <c r="B491" s="17"/>
      <c r="C491" s="17"/>
      <c r="D491" s="25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x14ac:dyDescent="0.3">
      <c r="A492" s="17"/>
      <c r="B492" s="17"/>
      <c r="C492" s="17"/>
      <c r="D492" s="25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x14ac:dyDescent="0.3">
      <c r="A493" s="17"/>
      <c r="B493" s="17"/>
      <c r="C493" s="17"/>
      <c r="D493" s="25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x14ac:dyDescent="0.3">
      <c r="A494" s="17"/>
      <c r="B494" s="17"/>
      <c r="C494" s="17"/>
      <c r="D494" s="2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x14ac:dyDescent="0.3">
      <c r="A495" s="17"/>
      <c r="B495" s="17"/>
      <c r="C495" s="17"/>
      <c r="D495" s="25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x14ac:dyDescent="0.3">
      <c r="A496" s="17"/>
      <c r="B496" s="17"/>
      <c r="C496" s="17"/>
      <c r="D496" s="25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x14ac:dyDescent="0.3">
      <c r="A497" s="17"/>
      <c r="B497" s="17"/>
      <c r="C497" s="17"/>
      <c r="D497" s="25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spans="1:23" x14ac:dyDescent="0.3">
      <c r="A498" s="17"/>
      <c r="B498" s="17"/>
      <c r="C498" s="17"/>
      <c r="D498" s="25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x14ac:dyDescent="0.3">
      <c r="A499" s="17"/>
      <c r="B499" s="17"/>
      <c r="C499" s="17"/>
      <c r="D499" s="25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x14ac:dyDescent="0.3">
      <c r="A500" s="17"/>
      <c r="B500" s="17"/>
      <c r="C500" s="17"/>
      <c r="D500" s="25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x14ac:dyDescent="0.3">
      <c r="A501" s="17"/>
      <c r="B501" s="17"/>
      <c r="C501" s="17"/>
      <c r="D501" s="25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x14ac:dyDescent="0.3">
      <c r="A502" s="17"/>
      <c r="B502" s="17"/>
      <c r="C502" s="17"/>
      <c r="D502" s="25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x14ac:dyDescent="0.3">
      <c r="A503" s="17"/>
      <c r="B503" s="17"/>
      <c r="C503" s="17"/>
      <c r="D503" s="25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x14ac:dyDescent="0.3">
      <c r="A504" s="17"/>
      <c r="B504" s="17"/>
      <c r="C504" s="17"/>
      <c r="D504" s="25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x14ac:dyDescent="0.3">
      <c r="A505" s="17"/>
      <c r="B505" s="17"/>
      <c r="C505" s="17"/>
      <c r="D505" s="25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x14ac:dyDescent="0.3">
      <c r="A506" s="17"/>
      <c r="B506" s="17"/>
      <c r="C506" s="17"/>
      <c r="D506" s="25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x14ac:dyDescent="0.3">
      <c r="A507" s="17"/>
      <c r="B507" s="17"/>
      <c r="C507" s="17"/>
      <c r="D507" s="25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x14ac:dyDescent="0.3">
      <c r="A508" s="17"/>
      <c r="B508" s="17"/>
      <c r="C508" s="17"/>
      <c r="D508" s="25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x14ac:dyDescent="0.3">
      <c r="A509" s="17"/>
      <c r="B509" s="17"/>
      <c r="C509" s="17"/>
      <c r="D509" s="25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x14ac:dyDescent="0.3">
      <c r="A510" s="17"/>
      <c r="B510" s="17"/>
      <c r="C510" s="17"/>
      <c r="D510" s="25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x14ac:dyDescent="0.3">
      <c r="A511" s="17"/>
      <c r="B511" s="17"/>
      <c r="C511" s="17"/>
      <c r="D511" s="25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x14ac:dyDescent="0.3">
      <c r="A512" s="17"/>
      <c r="B512" s="17"/>
      <c r="C512" s="17"/>
      <c r="D512" s="25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x14ac:dyDescent="0.3">
      <c r="A513" s="17"/>
      <c r="B513" s="17"/>
      <c r="C513" s="17"/>
      <c r="D513" s="25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x14ac:dyDescent="0.3">
      <c r="A514" s="17"/>
      <c r="B514" s="17"/>
      <c r="C514" s="17"/>
      <c r="D514" s="25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x14ac:dyDescent="0.3">
      <c r="A515" s="17"/>
      <c r="B515" s="17"/>
      <c r="C515" s="17"/>
      <c r="D515" s="25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</sheetData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C11"/>
  <sheetViews>
    <sheetView workbookViewId="0">
      <selection activeCell="C6" sqref="C6"/>
    </sheetView>
  </sheetViews>
  <sheetFormatPr defaultRowHeight="14.4" x14ac:dyDescent="0.3"/>
  <cols>
    <col min="2" max="2" width="16.44140625" customWidth="1"/>
    <col min="3" max="3" width="14.5546875" customWidth="1"/>
  </cols>
  <sheetData>
    <row r="3" spans="2:3" x14ac:dyDescent="0.3">
      <c r="B3" t="s">
        <v>376</v>
      </c>
      <c r="C3" s="2"/>
    </row>
    <row r="4" spans="2:3" x14ac:dyDescent="0.3">
      <c r="B4" t="s">
        <v>4</v>
      </c>
      <c r="C4" s="2">
        <v>36334607</v>
      </c>
    </row>
    <row r="5" spans="2:3" x14ac:dyDescent="0.3">
      <c r="B5" t="s">
        <v>5</v>
      </c>
      <c r="C5" s="2">
        <v>42737512</v>
      </c>
    </row>
    <row r="6" spans="2:3" x14ac:dyDescent="0.3">
      <c r="B6" t="s">
        <v>371</v>
      </c>
      <c r="C6" s="2">
        <f>C8+C9</f>
        <v>21935173</v>
      </c>
    </row>
    <row r="7" spans="2:3" x14ac:dyDescent="0.3">
      <c r="B7" t="s">
        <v>372</v>
      </c>
      <c r="C7" s="2"/>
    </row>
    <row r="8" spans="2:3" x14ac:dyDescent="0.3">
      <c r="B8" t="s">
        <v>373</v>
      </c>
      <c r="C8" s="2">
        <v>12330338</v>
      </c>
    </row>
    <row r="9" spans="2:3" x14ac:dyDescent="0.3">
      <c r="B9" t="s">
        <v>374</v>
      </c>
      <c r="C9" s="2">
        <v>9604835</v>
      </c>
    </row>
    <row r="11" spans="2:3" x14ac:dyDescent="0.3">
      <c r="B11" t="s">
        <v>375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L426"/>
  <sheetViews>
    <sheetView showGridLines="0" tabSelected="1" workbookViewId="0">
      <selection activeCell="G379" sqref="B1:G379"/>
    </sheetView>
  </sheetViews>
  <sheetFormatPr defaultColWidth="9.109375" defaultRowHeight="13.2" x14ac:dyDescent="0.25"/>
  <cols>
    <col min="1" max="1" width="2.5546875" style="1" customWidth="1"/>
    <col min="2" max="2" width="13" style="4" customWidth="1"/>
    <col min="3" max="3" width="11.6640625" style="4" customWidth="1"/>
    <col min="4" max="4" width="13.6640625" style="1" customWidth="1"/>
    <col min="5" max="5" width="12.88671875" style="4" customWidth="1"/>
    <col min="6" max="6" width="15.44140625" style="1" customWidth="1"/>
    <col min="7" max="7" width="21" style="93" customWidth="1"/>
    <col min="8" max="8" width="15.109375" style="1" customWidth="1"/>
    <col min="9" max="9" width="15" style="1" bestFit="1" customWidth="1"/>
    <col min="10" max="10" width="15.109375" style="1" bestFit="1" customWidth="1"/>
    <col min="11" max="11" width="14.109375" style="1" bestFit="1" customWidth="1"/>
    <col min="12" max="12" width="17.44140625" style="1" customWidth="1"/>
    <col min="13" max="14" width="15.44140625" style="1" customWidth="1"/>
    <col min="15" max="15" width="14.109375" style="1" bestFit="1" customWidth="1"/>
    <col min="16" max="16" width="14.6640625" style="1" customWidth="1"/>
    <col min="17" max="17" width="14.5546875" style="1" customWidth="1"/>
    <col min="18" max="18" width="13.6640625" style="1" customWidth="1"/>
    <col min="19" max="19" width="15.44140625" style="1" customWidth="1"/>
    <col min="20" max="20" width="15.109375" style="1" customWidth="1"/>
    <col min="21" max="21" width="2.6640625" style="1" customWidth="1"/>
    <col min="22" max="16384" width="9.109375" style="1"/>
  </cols>
  <sheetData>
    <row r="1" spans="2:12" ht="4.5" customHeight="1" x14ac:dyDescent="0.25"/>
    <row r="2" spans="2:12" x14ac:dyDescent="0.25">
      <c r="B2" s="116" t="s">
        <v>120</v>
      </c>
      <c r="C2" s="116"/>
      <c r="D2" s="116"/>
      <c r="E2" s="116"/>
      <c r="F2" s="116"/>
      <c r="G2" s="116"/>
      <c r="H2" s="9"/>
      <c r="I2" s="9"/>
      <c r="J2" s="9"/>
      <c r="K2" s="9"/>
      <c r="L2" s="9"/>
    </row>
    <row r="3" spans="2:12" ht="8.25" customHeight="1" x14ac:dyDescent="0.25"/>
    <row r="4" spans="2:12" ht="45" customHeight="1" x14ac:dyDescent="0.25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</row>
    <row r="5" spans="2:12" ht="20.100000000000001" customHeight="1" x14ac:dyDescent="0.25">
      <c r="B5" s="117" t="s">
        <v>91</v>
      </c>
      <c r="C5" s="117">
        <v>1</v>
      </c>
      <c r="D5" s="128" t="s">
        <v>89</v>
      </c>
      <c r="E5" s="128" t="s">
        <v>98</v>
      </c>
      <c r="F5" s="83" t="s">
        <v>267</v>
      </c>
      <c r="G5" s="6">
        <v>12119796</v>
      </c>
    </row>
    <row r="6" spans="2:12" ht="20.100000000000001" customHeight="1" x14ac:dyDescent="0.25">
      <c r="B6" s="117"/>
      <c r="C6" s="117"/>
      <c r="D6" s="119"/>
      <c r="E6" s="134"/>
      <c r="F6" s="83" t="s">
        <v>271</v>
      </c>
      <c r="G6" s="6">
        <v>1029949</v>
      </c>
    </row>
    <row r="7" spans="2:12" ht="20.100000000000001" customHeight="1" x14ac:dyDescent="0.25">
      <c r="B7" s="117"/>
      <c r="C7" s="117"/>
      <c r="D7" s="122"/>
      <c r="E7" s="134"/>
      <c r="F7" s="83" t="s">
        <v>277</v>
      </c>
      <c r="G7" s="6">
        <v>50000</v>
      </c>
    </row>
    <row r="8" spans="2:12" ht="20.100000000000001" customHeight="1" x14ac:dyDescent="0.25">
      <c r="B8" s="117"/>
      <c r="C8" s="117"/>
      <c r="D8" s="128" t="s">
        <v>90</v>
      </c>
      <c r="E8" s="134"/>
      <c r="F8" s="83" t="s">
        <v>264</v>
      </c>
      <c r="G8" s="6">
        <v>5600000</v>
      </c>
    </row>
    <row r="9" spans="2:12" ht="20.100000000000001" customHeight="1" x14ac:dyDescent="0.25">
      <c r="B9" s="117"/>
      <c r="C9" s="117"/>
      <c r="D9" s="119"/>
      <c r="E9" s="134"/>
      <c r="F9" s="83" t="s">
        <v>265</v>
      </c>
      <c r="G9" s="6">
        <v>7311628</v>
      </c>
    </row>
    <row r="10" spans="2:12" ht="20.100000000000001" customHeight="1" x14ac:dyDescent="0.25">
      <c r="B10" s="117"/>
      <c r="C10" s="117"/>
      <c r="D10" s="119"/>
      <c r="E10" s="134"/>
      <c r="F10" s="83" t="s">
        <v>266</v>
      </c>
      <c r="G10" s="6">
        <v>1278616</v>
      </c>
    </row>
    <row r="11" spans="2:12" ht="20.100000000000001" customHeight="1" x14ac:dyDescent="0.25">
      <c r="B11" s="117"/>
      <c r="C11" s="117"/>
      <c r="D11" s="119"/>
      <c r="E11" s="134"/>
      <c r="F11" s="83" t="s">
        <v>268</v>
      </c>
      <c r="G11" s="6">
        <v>1713954</v>
      </c>
    </row>
    <row r="12" spans="2:12" ht="20.100000000000001" customHeight="1" x14ac:dyDescent="0.25">
      <c r="B12" s="117"/>
      <c r="C12" s="117"/>
      <c r="D12" s="119"/>
      <c r="E12" s="134"/>
      <c r="F12" s="83" t="s">
        <v>269</v>
      </c>
      <c r="G12" s="6">
        <v>713953</v>
      </c>
    </row>
    <row r="13" spans="2:12" ht="20.100000000000001" customHeight="1" x14ac:dyDescent="0.25">
      <c r="B13" s="117"/>
      <c r="C13" s="117"/>
      <c r="D13" s="119"/>
      <c r="E13" s="134"/>
      <c r="F13" s="83" t="s">
        <v>270</v>
      </c>
      <c r="G13" s="6">
        <v>69654</v>
      </c>
    </row>
    <row r="14" spans="2:12" ht="20.100000000000001" customHeight="1" x14ac:dyDescent="0.25">
      <c r="B14" s="117"/>
      <c r="C14" s="117"/>
      <c r="D14" s="119"/>
      <c r="E14" s="134"/>
      <c r="F14" s="83" t="s">
        <v>272</v>
      </c>
      <c r="G14" s="6">
        <v>2051428</v>
      </c>
    </row>
    <row r="15" spans="2:12" ht="20.100000000000001" customHeight="1" x14ac:dyDescent="0.25">
      <c r="B15" s="117"/>
      <c r="C15" s="117"/>
      <c r="D15" s="119"/>
      <c r="E15" s="134"/>
      <c r="F15" s="83" t="s">
        <v>273</v>
      </c>
      <c r="G15" s="6">
        <v>2051427</v>
      </c>
    </row>
    <row r="16" spans="2:12" ht="20.100000000000001" customHeight="1" x14ac:dyDescent="0.25">
      <c r="B16" s="117"/>
      <c r="C16" s="117"/>
      <c r="D16" s="119"/>
      <c r="E16" s="134"/>
      <c r="F16" s="83" t="s">
        <v>274</v>
      </c>
      <c r="G16" s="6">
        <v>902855</v>
      </c>
    </row>
    <row r="17" spans="2:7" ht="20.100000000000001" customHeight="1" x14ac:dyDescent="0.25">
      <c r="B17" s="117"/>
      <c r="C17" s="117"/>
      <c r="D17" s="119"/>
      <c r="E17" s="134"/>
      <c r="F17" s="83" t="s">
        <v>275</v>
      </c>
      <c r="G17" s="6">
        <v>1002855</v>
      </c>
    </row>
    <row r="18" spans="2:7" ht="20.100000000000001" customHeight="1" x14ac:dyDescent="0.25">
      <c r="B18" s="117"/>
      <c r="C18" s="117"/>
      <c r="D18" s="119"/>
      <c r="E18" s="134"/>
      <c r="F18" s="83" t="s">
        <v>277</v>
      </c>
      <c r="G18" s="6">
        <v>50000</v>
      </c>
    </row>
    <row r="19" spans="2:7" ht="20.100000000000001" customHeight="1" x14ac:dyDescent="0.25">
      <c r="B19" s="117"/>
      <c r="C19" s="117"/>
      <c r="D19" s="119"/>
      <c r="E19" s="134"/>
      <c r="F19" s="83" t="s">
        <v>278</v>
      </c>
      <c r="G19" s="6">
        <v>500000</v>
      </c>
    </row>
    <row r="20" spans="2:7" ht="20.100000000000001" customHeight="1" x14ac:dyDescent="0.25">
      <c r="B20" s="117"/>
      <c r="C20" s="117"/>
      <c r="D20" s="119"/>
      <c r="E20" s="134"/>
      <c r="F20" s="83" t="s">
        <v>279</v>
      </c>
      <c r="G20" s="6">
        <v>500000</v>
      </c>
    </row>
    <row r="21" spans="2:7" ht="20.100000000000001" customHeight="1" x14ac:dyDescent="0.25">
      <c r="B21" s="117"/>
      <c r="C21" s="117"/>
      <c r="D21" s="122"/>
      <c r="E21" s="134"/>
      <c r="F21" s="83" t="s">
        <v>253</v>
      </c>
      <c r="G21" s="6">
        <v>80885</v>
      </c>
    </row>
    <row r="22" spans="2:7" ht="19.5" customHeight="1" x14ac:dyDescent="0.25">
      <c r="B22" s="117"/>
      <c r="C22" s="117"/>
      <c r="D22" s="83" t="s">
        <v>92</v>
      </c>
      <c r="E22" s="134"/>
      <c r="F22" s="83" t="s">
        <v>276</v>
      </c>
      <c r="G22" s="6">
        <v>2800000</v>
      </c>
    </row>
    <row r="23" spans="2:7" ht="20.100000000000001" customHeight="1" x14ac:dyDescent="0.25">
      <c r="B23" s="117"/>
      <c r="C23" s="117"/>
      <c r="D23" s="128" t="s">
        <v>93</v>
      </c>
      <c r="E23" s="128" t="s">
        <v>99</v>
      </c>
      <c r="F23" s="5" t="s">
        <v>241</v>
      </c>
      <c r="G23" s="6">
        <v>18330000</v>
      </c>
    </row>
    <row r="24" spans="2:7" ht="20.100000000000001" customHeight="1" x14ac:dyDescent="0.25">
      <c r="B24" s="117"/>
      <c r="C24" s="117"/>
      <c r="D24" s="134"/>
      <c r="E24" s="134"/>
      <c r="F24" s="5" t="s">
        <v>242</v>
      </c>
      <c r="G24" s="6">
        <v>6110000</v>
      </c>
    </row>
    <row r="25" spans="2:7" ht="20.100000000000001" customHeight="1" x14ac:dyDescent="0.25">
      <c r="B25" s="117"/>
      <c r="C25" s="117"/>
      <c r="D25" s="127" t="s">
        <v>94</v>
      </c>
      <c r="E25" s="127" t="s">
        <v>100</v>
      </c>
      <c r="F25" s="83" t="s">
        <v>264</v>
      </c>
      <c r="G25" s="6">
        <v>642625</v>
      </c>
    </row>
    <row r="26" spans="2:7" ht="20.100000000000001" customHeight="1" x14ac:dyDescent="0.25">
      <c r="B26" s="117"/>
      <c r="C26" s="117"/>
      <c r="D26" s="117"/>
      <c r="E26" s="127"/>
      <c r="F26" s="83" t="s">
        <v>265</v>
      </c>
      <c r="G26" s="6">
        <v>642625</v>
      </c>
    </row>
    <row r="27" spans="2:7" ht="20.100000000000001" customHeight="1" x14ac:dyDescent="0.25">
      <c r="B27" s="117"/>
      <c r="C27" s="117"/>
      <c r="D27" s="117"/>
      <c r="E27" s="127"/>
      <c r="F27" s="83" t="s">
        <v>268</v>
      </c>
      <c r="G27" s="6">
        <v>1013318</v>
      </c>
    </row>
    <row r="28" spans="2:7" ht="20.100000000000001" customHeight="1" x14ac:dyDescent="0.25">
      <c r="B28" s="117"/>
      <c r="C28" s="117"/>
      <c r="D28" s="117"/>
      <c r="E28" s="127"/>
      <c r="F28" s="83" t="s">
        <v>269</v>
      </c>
      <c r="G28" s="6">
        <v>3510656</v>
      </c>
    </row>
    <row r="29" spans="2:7" ht="20.100000000000001" customHeight="1" x14ac:dyDescent="0.25">
      <c r="B29" s="117"/>
      <c r="C29" s="117"/>
      <c r="D29" s="117"/>
      <c r="E29" s="127"/>
      <c r="F29" s="83" t="s">
        <v>280</v>
      </c>
      <c r="G29" s="6">
        <v>4000000</v>
      </c>
    </row>
    <row r="30" spans="2:7" ht="20.100000000000001" customHeight="1" x14ac:dyDescent="0.25">
      <c r="B30" s="117"/>
      <c r="C30" s="117"/>
      <c r="D30" s="117"/>
      <c r="E30" s="127"/>
      <c r="F30" s="83" t="s">
        <v>281</v>
      </c>
      <c r="G30" s="6">
        <v>8000000</v>
      </c>
    </row>
    <row r="31" spans="2:7" ht="20.100000000000001" customHeight="1" x14ac:dyDescent="0.25">
      <c r="B31" s="117"/>
      <c r="C31" s="117"/>
      <c r="D31" s="117"/>
      <c r="E31" s="127"/>
      <c r="F31" s="8" t="s">
        <v>282</v>
      </c>
      <c r="G31" s="6">
        <v>5723653</v>
      </c>
    </row>
    <row r="32" spans="2:7" ht="20.100000000000001" customHeight="1" x14ac:dyDescent="0.25">
      <c r="B32" s="117"/>
      <c r="C32" s="117"/>
      <c r="D32" s="117"/>
      <c r="E32" s="127"/>
      <c r="F32" s="8" t="s">
        <v>283</v>
      </c>
      <c r="G32" s="6">
        <v>6439110</v>
      </c>
    </row>
    <row r="33" spans="2:7" ht="20.100000000000001" customHeight="1" x14ac:dyDescent="0.25">
      <c r="B33" s="117"/>
      <c r="C33" s="117"/>
      <c r="D33" s="117"/>
      <c r="E33" s="127"/>
      <c r="F33" s="8" t="s">
        <v>284</v>
      </c>
      <c r="G33" s="6">
        <v>2575645</v>
      </c>
    </row>
    <row r="34" spans="2:7" ht="20.100000000000001" customHeight="1" x14ac:dyDescent="0.25">
      <c r="B34" s="117"/>
      <c r="C34" s="117"/>
      <c r="D34" s="117"/>
      <c r="E34" s="127"/>
      <c r="F34" s="8" t="s">
        <v>285</v>
      </c>
      <c r="G34" s="6">
        <v>38733960</v>
      </c>
    </row>
    <row r="35" spans="2:7" ht="20.100000000000001" customHeight="1" x14ac:dyDescent="0.25">
      <c r="B35" s="117"/>
      <c r="C35" s="117"/>
      <c r="D35" s="117"/>
      <c r="E35" s="127"/>
      <c r="F35" s="8" t="s">
        <v>277</v>
      </c>
      <c r="G35" s="6">
        <v>5480799</v>
      </c>
    </row>
    <row r="36" spans="2:7" ht="20.100000000000001" customHeight="1" x14ac:dyDescent="0.25">
      <c r="B36" s="117"/>
      <c r="C36" s="117"/>
      <c r="D36" s="117"/>
      <c r="E36" s="127"/>
      <c r="F36" s="8" t="s">
        <v>253</v>
      </c>
      <c r="G36" s="6">
        <v>265577</v>
      </c>
    </row>
    <row r="37" spans="2:7" ht="20.100000000000001" customHeight="1" x14ac:dyDescent="0.25">
      <c r="B37" s="117"/>
      <c r="C37" s="117"/>
      <c r="D37" s="128" t="s">
        <v>95</v>
      </c>
      <c r="E37" s="127"/>
      <c r="F37" s="8" t="s">
        <v>264</v>
      </c>
      <c r="G37" s="6">
        <v>400000</v>
      </c>
    </row>
    <row r="38" spans="2:7" ht="20.100000000000001" customHeight="1" x14ac:dyDescent="0.25">
      <c r="B38" s="117"/>
      <c r="C38" s="117"/>
      <c r="D38" s="119"/>
      <c r="E38" s="127"/>
      <c r="F38" s="8" t="s">
        <v>265</v>
      </c>
      <c r="G38" s="6">
        <v>400000</v>
      </c>
    </row>
    <row r="39" spans="2:7" ht="20.100000000000001" customHeight="1" x14ac:dyDescent="0.25">
      <c r="B39" s="117"/>
      <c r="C39" s="117"/>
      <c r="D39" s="119"/>
      <c r="E39" s="127"/>
      <c r="F39" s="8" t="s">
        <v>268</v>
      </c>
      <c r="G39" s="6">
        <v>497338</v>
      </c>
    </row>
    <row r="40" spans="2:7" ht="20.100000000000001" customHeight="1" x14ac:dyDescent="0.25">
      <c r="B40" s="117"/>
      <c r="C40" s="117"/>
      <c r="D40" s="119"/>
      <c r="E40" s="127"/>
      <c r="F40" s="8" t="s">
        <v>269</v>
      </c>
      <c r="G40" s="6">
        <v>3000000</v>
      </c>
    </row>
    <row r="41" spans="2:7" ht="20.100000000000001" customHeight="1" x14ac:dyDescent="0.25">
      <c r="B41" s="117"/>
      <c r="C41" s="117"/>
      <c r="D41" s="119"/>
      <c r="E41" s="127"/>
      <c r="F41" s="8" t="s">
        <v>280</v>
      </c>
      <c r="G41" s="6">
        <v>1709330</v>
      </c>
    </row>
    <row r="42" spans="2:7" ht="20.100000000000001" customHeight="1" x14ac:dyDescent="0.25">
      <c r="B42" s="117"/>
      <c r="C42" s="117"/>
      <c r="D42" s="119"/>
      <c r="E42" s="127"/>
      <c r="F42" s="8" t="s">
        <v>281</v>
      </c>
      <c r="G42" s="6">
        <v>65180799</v>
      </c>
    </row>
    <row r="43" spans="2:7" ht="20.100000000000001" customHeight="1" x14ac:dyDescent="0.25">
      <c r="B43" s="117"/>
      <c r="C43" s="117"/>
      <c r="D43" s="119"/>
      <c r="E43" s="127"/>
      <c r="F43" s="8" t="s">
        <v>285</v>
      </c>
      <c r="G43" s="6">
        <v>20000000</v>
      </c>
    </row>
    <row r="44" spans="2:7" ht="20.100000000000001" customHeight="1" x14ac:dyDescent="0.25">
      <c r="B44" s="117"/>
      <c r="C44" s="117"/>
      <c r="D44" s="119"/>
      <c r="E44" s="127"/>
      <c r="F44" s="8" t="s">
        <v>277</v>
      </c>
      <c r="G44" s="6">
        <v>11836119</v>
      </c>
    </row>
    <row r="45" spans="2:7" ht="20.100000000000001" customHeight="1" x14ac:dyDescent="0.25">
      <c r="B45" s="117"/>
      <c r="C45" s="117"/>
      <c r="D45" s="119"/>
      <c r="E45" s="127"/>
      <c r="F45" s="8" t="s">
        <v>286</v>
      </c>
      <c r="G45" s="6">
        <v>3266856</v>
      </c>
    </row>
    <row r="46" spans="2:7" ht="20.100000000000001" customHeight="1" x14ac:dyDescent="0.25">
      <c r="B46" s="117"/>
      <c r="C46" s="117"/>
      <c r="D46" s="119"/>
      <c r="E46" s="127"/>
      <c r="F46" s="8" t="s">
        <v>287</v>
      </c>
      <c r="G46" s="6">
        <v>2000000</v>
      </c>
    </row>
    <row r="47" spans="2:7" ht="20.100000000000001" customHeight="1" x14ac:dyDescent="0.25">
      <c r="B47" s="117"/>
      <c r="C47" s="117"/>
      <c r="D47" s="119"/>
      <c r="E47" s="127"/>
      <c r="F47" s="8" t="s">
        <v>288</v>
      </c>
      <c r="G47" s="6">
        <v>1266856</v>
      </c>
    </row>
    <row r="48" spans="2:7" ht="20.100000000000001" customHeight="1" x14ac:dyDescent="0.25">
      <c r="B48" s="117"/>
      <c r="C48" s="117"/>
      <c r="D48" s="122"/>
      <c r="E48" s="127"/>
      <c r="F48" s="8" t="s">
        <v>289</v>
      </c>
      <c r="G48" s="6">
        <v>4000000</v>
      </c>
    </row>
    <row r="49" spans="2:7" ht="20.100000000000001" customHeight="1" x14ac:dyDescent="0.25">
      <c r="B49" s="118" t="s">
        <v>96</v>
      </c>
      <c r="C49" s="118">
        <v>2</v>
      </c>
      <c r="D49" s="128" t="s">
        <v>111</v>
      </c>
      <c r="E49" s="118" t="s">
        <v>112</v>
      </c>
      <c r="F49" s="83" t="s">
        <v>295</v>
      </c>
      <c r="G49" s="6">
        <v>9463840</v>
      </c>
    </row>
    <row r="50" spans="2:7" ht="20.100000000000001" customHeight="1" x14ac:dyDescent="0.25">
      <c r="B50" s="119"/>
      <c r="C50" s="119"/>
      <c r="D50" s="134"/>
      <c r="E50" s="119"/>
      <c r="F50" s="83" t="s">
        <v>296</v>
      </c>
      <c r="G50" s="6">
        <v>8401921</v>
      </c>
    </row>
    <row r="51" spans="2:7" ht="20.100000000000001" customHeight="1" x14ac:dyDescent="0.25">
      <c r="B51" s="119"/>
      <c r="C51" s="119"/>
      <c r="D51" s="134"/>
      <c r="E51" s="119"/>
      <c r="F51" s="83" t="s">
        <v>297</v>
      </c>
      <c r="G51" s="6">
        <v>19423337</v>
      </c>
    </row>
    <row r="52" spans="2:7" ht="20.100000000000001" customHeight="1" x14ac:dyDescent="0.25">
      <c r="B52" s="119"/>
      <c r="C52" s="119"/>
      <c r="D52" s="134"/>
      <c r="E52" s="119"/>
      <c r="F52" s="83" t="s">
        <v>298</v>
      </c>
      <c r="G52" s="6">
        <v>18973643</v>
      </c>
    </row>
    <row r="53" spans="2:7" ht="20.100000000000001" customHeight="1" x14ac:dyDescent="0.25">
      <c r="B53" s="119"/>
      <c r="C53" s="119"/>
      <c r="D53" s="134"/>
      <c r="E53" s="119"/>
      <c r="F53" s="83" t="s">
        <v>299</v>
      </c>
      <c r="G53" s="6">
        <v>520500</v>
      </c>
    </row>
    <row r="54" spans="2:7" ht="20.100000000000001" customHeight="1" x14ac:dyDescent="0.25">
      <c r="B54" s="119"/>
      <c r="C54" s="119"/>
      <c r="D54" s="135"/>
      <c r="E54" s="119"/>
      <c r="F54" s="83" t="s">
        <v>300</v>
      </c>
      <c r="G54" s="6">
        <v>1989978</v>
      </c>
    </row>
    <row r="55" spans="2:7" ht="20.100000000000001" customHeight="1" x14ac:dyDescent="0.25">
      <c r="B55" s="119"/>
      <c r="C55" s="119"/>
      <c r="D55" s="118" t="s">
        <v>301</v>
      </c>
      <c r="E55" s="119"/>
      <c r="F55" s="83" t="s">
        <v>295</v>
      </c>
      <c r="G55" s="6">
        <v>5666597</v>
      </c>
    </row>
    <row r="56" spans="2:7" ht="20.100000000000001" customHeight="1" x14ac:dyDescent="0.25">
      <c r="B56" s="119"/>
      <c r="C56" s="119"/>
      <c r="D56" s="119"/>
      <c r="E56" s="119"/>
      <c r="F56" s="83" t="s">
        <v>296</v>
      </c>
      <c r="G56" s="6">
        <v>5030401</v>
      </c>
    </row>
    <row r="57" spans="2:7" ht="20.100000000000001" customHeight="1" x14ac:dyDescent="0.25">
      <c r="B57" s="119"/>
      <c r="C57" s="119"/>
      <c r="D57" s="119"/>
      <c r="E57" s="119"/>
      <c r="F57" s="83" t="s">
        <v>297</v>
      </c>
      <c r="G57" s="6">
        <v>15671506</v>
      </c>
    </row>
    <row r="58" spans="2:7" ht="20.100000000000001" customHeight="1" x14ac:dyDescent="0.25">
      <c r="B58" s="119"/>
      <c r="C58" s="119"/>
      <c r="D58" s="119"/>
      <c r="E58" s="119"/>
      <c r="F58" s="83" t="s">
        <v>298</v>
      </c>
      <c r="G58" s="6">
        <v>15332014</v>
      </c>
    </row>
    <row r="59" spans="2:7" ht="20.100000000000001" customHeight="1" x14ac:dyDescent="0.25">
      <c r="B59" s="119"/>
      <c r="C59" s="119"/>
      <c r="D59" s="119"/>
      <c r="E59" s="119"/>
      <c r="F59" s="83" t="s">
        <v>299</v>
      </c>
      <c r="G59" s="6">
        <v>311675</v>
      </c>
    </row>
    <row r="60" spans="2:7" ht="20.100000000000001" customHeight="1" x14ac:dyDescent="0.25">
      <c r="B60" s="119"/>
      <c r="C60" s="119"/>
      <c r="D60" s="122"/>
      <c r="E60" s="119"/>
      <c r="F60" s="83" t="s">
        <v>300</v>
      </c>
      <c r="G60" s="6">
        <v>1191598</v>
      </c>
    </row>
    <row r="61" spans="2:7" ht="20.100000000000001" customHeight="1" x14ac:dyDescent="0.25">
      <c r="B61" s="119"/>
      <c r="C61" s="119"/>
      <c r="D61" s="136" t="s">
        <v>302</v>
      </c>
      <c r="E61" s="119"/>
      <c r="F61" s="83" t="s">
        <v>286</v>
      </c>
      <c r="G61" s="6">
        <v>5000000</v>
      </c>
    </row>
    <row r="62" spans="2:7" ht="20.100000000000001" customHeight="1" x14ac:dyDescent="0.25">
      <c r="B62" s="119"/>
      <c r="C62" s="119"/>
      <c r="D62" s="137"/>
      <c r="E62" s="119"/>
      <c r="F62" s="83" t="s">
        <v>287</v>
      </c>
      <c r="G62" s="6">
        <v>5000000</v>
      </c>
    </row>
    <row r="63" spans="2:7" ht="20.100000000000001" customHeight="1" x14ac:dyDescent="0.25">
      <c r="B63" s="119"/>
      <c r="C63" s="119"/>
      <c r="D63" s="137"/>
      <c r="E63" s="119"/>
      <c r="F63" s="83" t="s">
        <v>295</v>
      </c>
      <c r="G63" s="6">
        <v>423390</v>
      </c>
    </row>
    <row r="64" spans="2:7" ht="20.100000000000001" customHeight="1" x14ac:dyDescent="0.25">
      <c r="B64" s="119"/>
      <c r="C64" s="119"/>
      <c r="D64" s="137"/>
      <c r="E64" s="119"/>
      <c r="F64" s="83" t="s">
        <v>296</v>
      </c>
      <c r="G64" s="6">
        <v>400000</v>
      </c>
    </row>
    <row r="65" spans="2:7" ht="20.100000000000001" customHeight="1" x14ac:dyDescent="0.25">
      <c r="B65" s="119"/>
      <c r="C65" s="119"/>
      <c r="D65" s="137"/>
      <c r="E65" s="119"/>
      <c r="F65" s="83" t="s">
        <v>297</v>
      </c>
      <c r="G65" s="6">
        <v>600000</v>
      </c>
    </row>
    <row r="66" spans="2:7" ht="20.100000000000001" customHeight="1" x14ac:dyDescent="0.25">
      <c r="B66" s="119"/>
      <c r="C66" s="119"/>
      <c r="D66" s="137"/>
      <c r="E66" s="119"/>
      <c r="F66" s="83" t="s">
        <v>298</v>
      </c>
      <c r="G66" s="6">
        <v>400000</v>
      </c>
    </row>
    <row r="67" spans="2:7" ht="20.100000000000001" customHeight="1" x14ac:dyDescent="0.25">
      <c r="B67" s="119"/>
      <c r="C67" s="119"/>
      <c r="D67" s="137"/>
      <c r="E67" s="119"/>
      <c r="F67" s="83" t="s">
        <v>303</v>
      </c>
      <c r="G67" s="6">
        <v>2000000</v>
      </c>
    </row>
    <row r="68" spans="2:7" ht="20.100000000000001" customHeight="1" x14ac:dyDescent="0.25">
      <c r="B68" s="119"/>
      <c r="C68" s="119"/>
      <c r="D68" s="135"/>
      <c r="E68" s="119"/>
      <c r="F68" s="83" t="s">
        <v>44</v>
      </c>
      <c r="G68" s="6">
        <v>8176610</v>
      </c>
    </row>
    <row r="69" spans="2:7" ht="20.100000000000001" customHeight="1" x14ac:dyDescent="0.25">
      <c r="B69" s="119"/>
      <c r="C69" s="119"/>
      <c r="D69" s="84" t="s">
        <v>305</v>
      </c>
      <c r="E69" s="122"/>
      <c r="F69" s="83" t="s">
        <v>304</v>
      </c>
      <c r="G69" s="6">
        <v>7742486</v>
      </c>
    </row>
    <row r="70" spans="2:7" ht="20.100000000000001" customHeight="1" x14ac:dyDescent="0.25">
      <c r="B70" s="119"/>
      <c r="C70" s="119"/>
      <c r="D70" s="118" t="s">
        <v>203</v>
      </c>
      <c r="E70" s="118" t="s">
        <v>204</v>
      </c>
      <c r="F70" s="83" t="s">
        <v>212</v>
      </c>
      <c r="G70" s="6">
        <v>4548438</v>
      </c>
    </row>
    <row r="71" spans="2:7" ht="20.100000000000001" customHeight="1" x14ac:dyDescent="0.25">
      <c r="B71" s="119"/>
      <c r="C71" s="119"/>
      <c r="D71" s="119"/>
      <c r="E71" s="119"/>
      <c r="F71" s="83" t="s">
        <v>213</v>
      </c>
      <c r="G71" s="6">
        <v>62595916</v>
      </c>
    </row>
    <row r="72" spans="2:7" ht="20.100000000000001" customHeight="1" x14ac:dyDescent="0.25">
      <c r="B72" s="119"/>
      <c r="C72" s="119"/>
      <c r="D72" s="119"/>
      <c r="E72" s="119"/>
      <c r="F72" s="83" t="s">
        <v>214</v>
      </c>
      <c r="G72" s="6">
        <v>1084175</v>
      </c>
    </row>
    <row r="73" spans="2:7" ht="20.100000000000001" customHeight="1" x14ac:dyDescent="0.25">
      <c r="B73" s="119"/>
      <c r="C73" s="119"/>
      <c r="D73" s="119"/>
      <c r="E73" s="119"/>
      <c r="F73" s="83" t="s">
        <v>215</v>
      </c>
      <c r="G73" s="6">
        <v>722783</v>
      </c>
    </row>
    <row r="74" spans="2:7" ht="20.100000000000001" customHeight="1" x14ac:dyDescent="0.25">
      <c r="B74" s="119"/>
      <c r="C74" s="119"/>
      <c r="D74" s="122"/>
      <c r="E74" s="119"/>
      <c r="F74" s="83" t="s">
        <v>216</v>
      </c>
      <c r="G74" s="6">
        <v>995352</v>
      </c>
    </row>
    <row r="75" spans="2:7" ht="20.100000000000001" customHeight="1" x14ac:dyDescent="0.25">
      <c r="B75" s="119"/>
      <c r="C75" s="119"/>
      <c r="D75" s="118" t="s">
        <v>205</v>
      </c>
      <c r="E75" s="119"/>
      <c r="F75" s="83" t="s">
        <v>212</v>
      </c>
      <c r="G75" s="6">
        <v>1947742</v>
      </c>
    </row>
    <row r="76" spans="2:7" ht="20.100000000000001" customHeight="1" x14ac:dyDescent="0.25">
      <c r="B76" s="119"/>
      <c r="C76" s="119"/>
      <c r="D76" s="119"/>
      <c r="E76" s="119"/>
      <c r="F76" s="83" t="s">
        <v>213</v>
      </c>
      <c r="G76" s="6">
        <v>12531455</v>
      </c>
    </row>
    <row r="77" spans="2:7" ht="20.100000000000001" customHeight="1" x14ac:dyDescent="0.25">
      <c r="B77" s="119"/>
      <c r="C77" s="119"/>
      <c r="D77" s="119"/>
      <c r="E77" s="119"/>
      <c r="F77" s="83" t="s">
        <v>214</v>
      </c>
      <c r="G77" s="6">
        <v>464268</v>
      </c>
    </row>
    <row r="78" spans="2:7" ht="20.100000000000001" customHeight="1" x14ac:dyDescent="0.25">
      <c r="B78" s="119"/>
      <c r="C78" s="119"/>
      <c r="D78" s="119"/>
      <c r="E78" s="119"/>
      <c r="F78" s="83" t="s">
        <v>215</v>
      </c>
      <c r="G78" s="6">
        <v>309512</v>
      </c>
    </row>
    <row r="79" spans="2:7" ht="20.100000000000001" customHeight="1" x14ac:dyDescent="0.25">
      <c r="B79" s="119"/>
      <c r="C79" s="119"/>
      <c r="D79" s="122"/>
      <c r="E79" s="119"/>
      <c r="F79" s="83" t="s">
        <v>216</v>
      </c>
      <c r="G79" s="6">
        <v>426232</v>
      </c>
    </row>
    <row r="80" spans="2:7" ht="20.100000000000001" customHeight="1" x14ac:dyDescent="0.25">
      <c r="B80" s="119"/>
      <c r="C80" s="119"/>
      <c r="D80" s="118" t="s">
        <v>206</v>
      </c>
      <c r="E80" s="119"/>
      <c r="F80" s="83" t="s">
        <v>212</v>
      </c>
      <c r="G80" s="6">
        <v>2540533</v>
      </c>
    </row>
    <row r="81" spans="2:7" ht="20.100000000000001" customHeight="1" x14ac:dyDescent="0.25">
      <c r="B81" s="119"/>
      <c r="C81" s="119"/>
      <c r="D81" s="119"/>
      <c r="E81" s="119"/>
      <c r="F81" s="83" t="s">
        <v>213</v>
      </c>
      <c r="G81" s="6">
        <v>25894234</v>
      </c>
    </row>
    <row r="82" spans="2:7" ht="20.100000000000001" customHeight="1" x14ac:dyDescent="0.25">
      <c r="B82" s="119"/>
      <c r="C82" s="119"/>
      <c r="D82" s="119"/>
      <c r="E82" s="119"/>
      <c r="F82" s="83" t="s">
        <v>214</v>
      </c>
      <c r="G82" s="6">
        <v>605566</v>
      </c>
    </row>
    <row r="83" spans="2:7" ht="20.100000000000001" customHeight="1" x14ac:dyDescent="0.25">
      <c r="B83" s="119"/>
      <c r="C83" s="119"/>
      <c r="D83" s="119"/>
      <c r="E83" s="119"/>
      <c r="F83" s="83" t="s">
        <v>215</v>
      </c>
      <c r="G83" s="6">
        <v>403711</v>
      </c>
    </row>
    <row r="84" spans="2:7" ht="20.100000000000001" customHeight="1" x14ac:dyDescent="0.25">
      <c r="B84" s="119"/>
      <c r="C84" s="119"/>
      <c r="D84" s="122"/>
      <c r="E84" s="122"/>
      <c r="F84" s="83" t="s">
        <v>216</v>
      </c>
      <c r="G84" s="6">
        <v>555956</v>
      </c>
    </row>
    <row r="85" spans="2:7" ht="20.100000000000001" customHeight="1" x14ac:dyDescent="0.25">
      <c r="B85" s="119"/>
      <c r="C85" s="119"/>
      <c r="D85" s="118" t="s">
        <v>207</v>
      </c>
      <c r="E85" s="118" t="s">
        <v>211</v>
      </c>
      <c r="F85" s="83" t="s">
        <v>210</v>
      </c>
      <c r="G85" s="6">
        <v>7071337</v>
      </c>
    </row>
    <row r="86" spans="2:7" ht="20.100000000000001" customHeight="1" x14ac:dyDescent="0.25">
      <c r="B86" s="119"/>
      <c r="C86" s="119"/>
      <c r="D86" s="119"/>
      <c r="E86" s="119"/>
      <c r="F86" s="83" t="s">
        <v>209</v>
      </c>
      <c r="G86" s="6">
        <v>6578477</v>
      </c>
    </row>
    <row r="87" spans="2:7" ht="20.100000000000001" customHeight="1" x14ac:dyDescent="0.25">
      <c r="B87" s="119"/>
      <c r="C87" s="119"/>
      <c r="D87" s="122"/>
      <c r="E87" s="119"/>
      <c r="F87" s="83" t="s">
        <v>208</v>
      </c>
      <c r="G87" s="6">
        <v>6444343</v>
      </c>
    </row>
    <row r="88" spans="2:7" ht="20.100000000000001" customHeight="1" x14ac:dyDescent="0.25">
      <c r="B88" s="119"/>
      <c r="C88" s="119"/>
      <c r="D88" s="118" t="s">
        <v>306</v>
      </c>
      <c r="E88" s="119"/>
      <c r="F88" s="83" t="s">
        <v>210</v>
      </c>
      <c r="G88" s="6">
        <v>1731722</v>
      </c>
    </row>
    <row r="89" spans="2:7" ht="20.100000000000001" customHeight="1" x14ac:dyDescent="0.25">
      <c r="B89" s="119"/>
      <c r="C89" s="119"/>
      <c r="D89" s="119"/>
      <c r="E89" s="119"/>
      <c r="F89" s="83" t="s">
        <v>209</v>
      </c>
      <c r="G89" s="6">
        <v>1658864</v>
      </c>
    </row>
    <row r="90" spans="2:7" ht="20.100000000000001" customHeight="1" x14ac:dyDescent="0.25">
      <c r="B90" s="119"/>
      <c r="C90" s="119"/>
      <c r="D90" s="122"/>
      <c r="E90" s="122"/>
      <c r="F90" s="83" t="s">
        <v>208</v>
      </c>
      <c r="G90" s="6">
        <v>1638914</v>
      </c>
    </row>
    <row r="91" spans="2:7" ht="20.100000000000001" customHeight="1" x14ac:dyDescent="0.25">
      <c r="B91" s="119"/>
      <c r="C91" s="119"/>
      <c r="D91" s="118" t="s">
        <v>307</v>
      </c>
      <c r="E91" s="118" t="s">
        <v>308</v>
      </c>
      <c r="F91" s="83" t="s">
        <v>311</v>
      </c>
      <c r="G91" s="6">
        <v>2030000</v>
      </c>
    </row>
    <row r="92" spans="2:7" ht="20.100000000000001" customHeight="1" x14ac:dyDescent="0.25">
      <c r="B92" s="119"/>
      <c r="C92" s="119"/>
      <c r="D92" s="119"/>
      <c r="E92" s="119"/>
      <c r="F92" s="83" t="s">
        <v>312</v>
      </c>
      <c r="G92" s="6">
        <v>290000</v>
      </c>
    </row>
    <row r="93" spans="2:7" ht="20.100000000000001" customHeight="1" x14ac:dyDescent="0.25">
      <c r="B93" s="119"/>
      <c r="C93" s="119"/>
      <c r="D93" s="119"/>
      <c r="E93" s="119"/>
      <c r="F93" s="83" t="s">
        <v>309</v>
      </c>
      <c r="G93" s="6">
        <v>7099221</v>
      </c>
    </row>
    <row r="94" spans="2:7" ht="20.100000000000001" customHeight="1" x14ac:dyDescent="0.25">
      <c r="B94" s="119"/>
      <c r="C94" s="119"/>
      <c r="D94" s="122"/>
      <c r="E94" s="119"/>
      <c r="F94" s="83" t="s">
        <v>310</v>
      </c>
      <c r="G94" s="6">
        <v>14580779</v>
      </c>
    </row>
    <row r="95" spans="2:7" ht="20.100000000000001" customHeight="1" x14ac:dyDescent="0.25">
      <c r="B95" s="119"/>
      <c r="C95" s="119"/>
      <c r="D95" s="118" t="s">
        <v>313</v>
      </c>
      <c r="E95" s="119"/>
      <c r="F95" s="83" t="s">
        <v>311</v>
      </c>
      <c r="G95" s="6">
        <v>1470000</v>
      </c>
    </row>
    <row r="96" spans="2:7" ht="20.100000000000001" customHeight="1" x14ac:dyDescent="0.25">
      <c r="B96" s="119"/>
      <c r="C96" s="119"/>
      <c r="D96" s="119"/>
      <c r="E96" s="119"/>
      <c r="F96" s="83" t="s">
        <v>312</v>
      </c>
      <c r="G96" s="6">
        <v>210000</v>
      </c>
    </row>
    <row r="97" spans="2:7" ht="20.100000000000001" customHeight="1" x14ac:dyDescent="0.25">
      <c r="B97" s="119"/>
      <c r="C97" s="119"/>
      <c r="D97" s="119"/>
      <c r="E97" s="119"/>
      <c r="F97" s="83" t="s">
        <v>309</v>
      </c>
      <c r="G97" s="6">
        <v>2980604</v>
      </c>
    </row>
    <row r="98" spans="2:7" ht="20.100000000000001" customHeight="1" x14ac:dyDescent="0.25">
      <c r="B98" s="119"/>
      <c r="C98" s="119"/>
      <c r="D98" s="122"/>
      <c r="E98" s="119"/>
      <c r="F98" s="83" t="s">
        <v>310</v>
      </c>
      <c r="G98" s="6">
        <v>5419221</v>
      </c>
    </row>
    <row r="99" spans="2:7" ht="20.100000000000001" customHeight="1" x14ac:dyDescent="0.25">
      <c r="B99" s="119"/>
      <c r="C99" s="119"/>
      <c r="D99" s="118" t="s">
        <v>314</v>
      </c>
      <c r="E99" s="119"/>
      <c r="F99" s="83" t="s">
        <v>311</v>
      </c>
      <c r="G99" s="6">
        <v>2500000</v>
      </c>
    </row>
    <row r="100" spans="2:7" ht="20.100000000000001" customHeight="1" x14ac:dyDescent="0.25">
      <c r="B100" s="119"/>
      <c r="C100" s="119"/>
      <c r="D100" s="119"/>
      <c r="E100" s="119"/>
      <c r="F100" s="83" t="s">
        <v>312</v>
      </c>
      <c r="G100" s="6">
        <v>1500000</v>
      </c>
    </row>
    <row r="101" spans="2:7" ht="20.100000000000001" customHeight="1" x14ac:dyDescent="0.25">
      <c r="B101" s="119"/>
      <c r="C101" s="119"/>
      <c r="D101" s="122"/>
      <c r="E101" s="122"/>
      <c r="F101" s="83" t="s">
        <v>289</v>
      </c>
      <c r="G101" s="6">
        <v>3660000</v>
      </c>
    </row>
    <row r="102" spans="2:7" ht="20.100000000000001" customHeight="1" x14ac:dyDescent="0.25">
      <c r="B102" s="119"/>
      <c r="C102" s="119"/>
      <c r="D102" s="123" t="s">
        <v>340</v>
      </c>
      <c r="E102" s="118" t="s">
        <v>353</v>
      </c>
      <c r="F102" s="83" t="s">
        <v>299</v>
      </c>
      <c r="G102" s="6">
        <v>500000</v>
      </c>
    </row>
    <row r="103" spans="2:7" ht="20.100000000000001" customHeight="1" x14ac:dyDescent="0.25">
      <c r="B103" s="119"/>
      <c r="C103" s="119"/>
      <c r="D103" s="123"/>
      <c r="E103" s="119"/>
      <c r="F103" s="83" t="s">
        <v>341</v>
      </c>
      <c r="G103" s="6">
        <v>16583983</v>
      </c>
    </row>
    <row r="104" spans="2:7" ht="20.100000000000001" customHeight="1" x14ac:dyDescent="0.25">
      <c r="B104" s="119"/>
      <c r="C104" s="119"/>
      <c r="D104" s="123"/>
      <c r="E104" s="119"/>
      <c r="F104" s="83" t="s">
        <v>342</v>
      </c>
      <c r="G104" s="6">
        <v>5500000</v>
      </c>
    </row>
    <row r="105" spans="2:7" ht="20.100000000000001" customHeight="1" x14ac:dyDescent="0.25">
      <c r="B105" s="119"/>
      <c r="C105" s="119"/>
      <c r="D105" s="123"/>
      <c r="E105" s="119"/>
      <c r="F105" s="83" t="s">
        <v>343</v>
      </c>
      <c r="G105" s="6">
        <v>17000000</v>
      </c>
    </row>
    <row r="106" spans="2:7" ht="20.100000000000001" customHeight="1" x14ac:dyDescent="0.25">
      <c r="B106" s="119"/>
      <c r="C106" s="119"/>
      <c r="D106" s="123"/>
      <c r="E106" s="119"/>
      <c r="F106" s="83" t="s">
        <v>288</v>
      </c>
      <c r="G106" s="6">
        <v>1500000</v>
      </c>
    </row>
    <row r="107" spans="2:7" ht="20.100000000000001" customHeight="1" x14ac:dyDescent="0.25">
      <c r="B107" s="119"/>
      <c r="C107" s="119"/>
      <c r="D107" s="123"/>
      <c r="E107" s="119"/>
      <c r="F107" s="83" t="s">
        <v>289</v>
      </c>
      <c r="G107" s="6">
        <v>11280000</v>
      </c>
    </row>
    <row r="108" spans="2:7" ht="20.100000000000001" customHeight="1" x14ac:dyDescent="0.25">
      <c r="B108" s="119"/>
      <c r="C108" s="119"/>
      <c r="D108" s="123"/>
      <c r="E108" s="119"/>
      <c r="F108" s="83" t="s">
        <v>253</v>
      </c>
      <c r="G108" s="6">
        <v>300000</v>
      </c>
    </row>
    <row r="109" spans="2:7" ht="20.100000000000001" customHeight="1" x14ac:dyDescent="0.25">
      <c r="B109" s="119"/>
      <c r="C109" s="119"/>
      <c r="D109" s="124" t="s">
        <v>344</v>
      </c>
      <c r="E109" s="119"/>
      <c r="F109" s="83" t="s">
        <v>342</v>
      </c>
      <c r="G109" s="6">
        <v>500000</v>
      </c>
    </row>
    <row r="110" spans="2:7" ht="20.100000000000001" customHeight="1" x14ac:dyDescent="0.25">
      <c r="B110" s="119"/>
      <c r="C110" s="119"/>
      <c r="D110" s="125"/>
      <c r="E110" s="119"/>
      <c r="F110" s="83" t="s">
        <v>288</v>
      </c>
      <c r="G110" s="6">
        <v>500000</v>
      </c>
    </row>
    <row r="111" spans="2:7" ht="20.100000000000001" customHeight="1" x14ac:dyDescent="0.25">
      <c r="B111" s="119"/>
      <c r="C111" s="119"/>
      <c r="D111" s="126"/>
      <c r="E111" s="119"/>
      <c r="F111" s="5" t="s">
        <v>289</v>
      </c>
      <c r="G111" s="6">
        <v>3000000</v>
      </c>
    </row>
    <row r="112" spans="2:7" ht="20.100000000000001" customHeight="1" x14ac:dyDescent="0.25">
      <c r="B112" s="119"/>
      <c r="C112" s="119"/>
      <c r="D112" s="123" t="s">
        <v>345</v>
      </c>
      <c r="E112" s="118" t="s">
        <v>354</v>
      </c>
      <c r="F112" s="5" t="s">
        <v>346</v>
      </c>
      <c r="G112" s="6">
        <v>17659303</v>
      </c>
    </row>
    <row r="113" spans="2:7" ht="20.100000000000001" customHeight="1" x14ac:dyDescent="0.25">
      <c r="B113" s="119"/>
      <c r="C113" s="119"/>
      <c r="D113" s="123"/>
      <c r="E113" s="119"/>
      <c r="F113" s="5" t="s">
        <v>347</v>
      </c>
      <c r="G113" s="6">
        <v>15135303</v>
      </c>
    </row>
    <row r="114" spans="2:7" ht="20.100000000000001" customHeight="1" x14ac:dyDescent="0.25">
      <c r="B114" s="119"/>
      <c r="C114" s="119"/>
      <c r="D114" s="123"/>
      <c r="E114" s="119"/>
      <c r="F114" s="5" t="s">
        <v>44</v>
      </c>
      <c r="G114" s="6">
        <v>100000</v>
      </c>
    </row>
    <row r="115" spans="2:7" ht="20.100000000000001" customHeight="1" x14ac:dyDescent="0.25">
      <c r="B115" s="119"/>
      <c r="C115" s="119"/>
      <c r="D115" s="123"/>
      <c r="E115" s="119"/>
      <c r="F115" s="5" t="s">
        <v>348</v>
      </c>
      <c r="G115" s="6">
        <v>1400000</v>
      </c>
    </row>
    <row r="116" spans="2:7" ht="20.100000000000001" customHeight="1" x14ac:dyDescent="0.25">
      <c r="B116" s="119"/>
      <c r="C116" s="119"/>
      <c r="D116" s="123"/>
      <c r="E116" s="119"/>
      <c r="F116" s="5" t="s">
        <v>222</v>
      </c>
      <c r="G116" s="6">
        <v>1807313</v>
      </c>
    </row>
    <row r="117" spans="2:7" ht="20.100000000000001" customHeight="1" x14ac:dyDescent="0.25">
      <c r="B117" s="119"/>
      <c r="C117" s="119"/>
      <c r="D117" s="123"/>
      <c r="E117" s="119"/>
      <c r="F117" s="5" t="s">
        <v>349</v>
      </c>
      <c r="G117" s="6">
        <v>500000</v>
      </c>
    </row>
    <row r="118" spans="2:7" ht="20.100000000000001" customHeight="1" x14ac:dyDescent="0.25">
      <c r="B118" s="119"/>
      <c r="C118" s="119"/>
      <c r="D118" s="123" t="s">
        <v>350</v>
      </c>
      <c r="E118" s="119"/>
      <c r="F118" s="5" t="s">
        <v>346</v>
      </c>
      <c r="G118" s="6">
        <v>3323640</v>
      </c>
    </row>
    <row r="119" spans="2:7" ht="20.100000000000001" customHeight="1" x14ac:dyDescent="0.25">
      <c r="B119" s="119"/>
      <c r="C119" s="119"/>
      <c r="D119" s="123"/>
      <c r="E119" s="119"/>
      <c r="F119" s="5" t="s">
        <v>347</v>
      </c>
      <c r="G119" s="6">
        <v>4206892</v>
      </c>
    </row>
    <row r="120" spans="2:7" ht="24.6" customHeight="1" x14ac:dyDescent="0.25">
      <c r="B120" s="119"/>
      <c r="C120" s="119"/>
      <c r="D120" s="123"/>
      <c r="E120" s="119"/>
      <c r="F120" s="5" t="s">
        <v>44</v>
      </c>
      <c r="G120" s="6">
        <v>86000</v>
      </c>
    </row>
    <row r="121" spans="2:7" ht="20.100000000000001" customHeight="1" x14ac:dyDescent="0.25">
      <c r="B121" s="119"/>
      <c r="C121" s="119"/>
      <c r="D121" s="123"/>
      <c r="E121" s="119"/>
      <c r="F121" s="5" t="s">
        <v>348</v>
      </c>
      <c r="G121" s="6">
        <v>516000</v>
      </c>
    </row>
    <row r="122" spans="2:7" ht="20.100000000000001" customHeight="1" x14ac:dyDescent="0.25">
      <c r="B122" s="119"/>
      <c r="C122" s="119"/>
      <c r="D122" s="123"/>
      <c r="E122" s="119"/>
      <c r="F122" s="5" t="s">
        <v>222</v>
      </c>
      <c r="G122" s="6">
        <v>1720000</v>
      </c>
    </row>
    <row r="123" spans="2:7" ht="20.100000000000001" customHeight="1" x14ac:dyDescent="0.25">
      <c r="B123" s="119"/>
      <c r="C123" s="119"/>
      <c r="D123" s="123"/>
      <c r="E123" s="119"/>
      <c r="F123" s="5" t="s">
        <v>349</v>
      </c>
      <c r="G123" s="6">
        <v>258000</v>
      </c>
    </row>
    <row r="124" spans="2:7" ht="20.100000000000001" customHeight="1" x14ac:dyDescent="0.25">
      <c r="B124" s="119"/>
      <c r="C124" s="119"/>
      <c r="D124" s="85" t="s">
        <v>351</v>
      </c>
      <c r="E124" s="119"/>
      <c r="F124" s="5" t="s">
        <v>222</v>
      </c>
      <c r="G124" s="6">
        <v>14988687</v>
      </c>
    </row>
    <row r="125" spans="2:7" ht="20.100000000000001" customHeight="1" x14ac:dyDescent="0.25">
      <c r="B125" s="119"/>
      <c r="C125" s="119"/>
      <c r="D125" s="85" t="s">
        <v>352</v>
      </c>
      <c r="E125" s="119"/>
      <c r="F125" s="5" t="s">
        <v>222</v>
      </c>
      <c r="G125" s="6">
        <v>3595468</v>
      </c>
    </row>
    <row r="126" spans="2:7" ht="20.100000000000001" customHeight="1" x14ac:dyDescent="0.25">
      <c r="B126" s="119"/>
      <c r="C126" s="119"/>
      <c r="D126" s="118" t="s">
        <v>393</v>
      </c>
      <c r="E126" s="117" t="s">
        <v>112</v>
      </c>
      <c r="F126" s="5" t="s">
        <v>295</v>
      </c>
      <c r="G126" s="6">
        <v>1046141</v>
      </c>
    </row>
    <row r="127" spans="2:7" ht="20.100000000000001" customHeight="1" x14ac:dyDescent="0.25">
      <c r="B127" s="119"/>
      <c r="C127" s="119"/>
      <c r="D127" s="119"/>
      <c r="E127" s="117"/>
      <c r="F127" s="5" t="s">
        <v>296</v>
      </c>
      <c r="G127" s="6">
        <v>928689</v>
      </c>
    </row>
    <row r="128" spans="2:7" ht="20.100000000000001" customHeight="1" x14ac:dyDescent="0.25">
      <c r="B128" s="119"/>
      <c r="C128" s="119"/>
      <c r="D128" s="119"/>
      <c r="E128" s="117"/>
      <c r="F128" s="5" t="s">
        <v>297</v>
      </c>
      <c r="G128" s="6">
        <v>2725442</v>
      </c>
    </row>
    <row r="129" spans="2:7" ht="20.100000000000001" customHeight="1" x14ac:dyDescent="0.25">
      <c r="B129" s="119"/>
      <c r="C129" s="119"/>
      <c r="D129" s="119"/>
      <c r="E129" s="117"/>
      <c r="F129" s="5" t="s">
        <v>298</v>
      </c>
      <c r="G129" s="6">
        <v>2830526</v>
      </c>
    </row>
    <row r="130" spans="2:7" ht="20.100000000000001" customHeight="1" x14ac:dyDescent="0.25">
      <c r="B130" s="119"/>
      <c r="C130" s="119"/>
      <c r="D130" s="119"/>
      <c r="E130" s="117"/>
      <c r="F130" s="5" t="s">
        <v>299</v>
      </c>
      <c r="G130" s="6">
        <v>57540</v>
      </c>
    </row>
    <row r="131" spans="2:7" ht="20.100000000000001" customHeight="1" x14ac:dyDescent="0.25">
      <c r="B131" s="119"/>
      <c r="C131" s="119"/>
      <c r="D131" s="122"/>
      <c r="E131" s="117"/>
      <c r="F131" s="5" t="s">
        <v>300</v>
      </c>
      <c r="G131" s="6">
        <v>219987</v>
      </c>
    </row>
    <row r="132" spans="2:7" ht="20.100000000000001" customHeight="1" x14ac:dyDescent="0.25">
      <c r="B132" s="119"/>
      <c r="C132" s="119"/>
      <c r="D132" s="118" t="s">
        <v>394</v>
      </c>
      <c r="E132" s="117" t="s">
        <v>204</v>
      </c>
      <c r="F132" s="5" t="s">
        <v>212</v>
      </c>
      <c r="G132" s="6">
        <v>804502</v>
      </c>
    </row>
    <row r="133" spans="2:7" ht="20.100000000000001" customHeight="1" x14ac:dyDescent="0.25">
      <c r="B133" s="119"/>
      <c r="C133" s="119"/>
      <c r="D133" s="119"/>
      <c r="E133" s="117"/>
      <c r="F133" s="5" t="s">
        <v>213</v>
      </c>
      <c r="G133" s="6">
        <v>5052229</v>
      </c>
    </row>
    <row r="134" spans="2:7" ht="20.100000000000001" customHeight="1" x14ac:dyDescent="0.25">
      <c r="B134" s="119"/>
      <c r="C134" s="119"/>
      <c r="D134" s="119"/>
      <c r="E134" s="117"/>
      <c r="F134" s="5" t="s">
        <v>214</v>
      </c>
      <c r="G134" s="6">
        <v>191763</v>
      </c>
    </row>
    <row r="135" spans="2:7" ht="20.100000000000001" customHeight="1" x14ac:dyDescent="0.25">
      <c r="B135" s="119"/>
      <c r="C135" s="119"/>
      <c r="D135" s="119"/>
      <c r="E135" s="117"/>
      <c r="F135" s="5" t="s">
        <v>215</v>
      </c>
      <c r="G135" s="6">
        <v>127842</v>
      </c>
    </row>
    <row r="136" spans="2:7" ht="20.100000000000001" customHeight="1" x14ac:dyDescent="0.25">
      <c r="B136" s="119"/>
      <c r="C136" s="119"/>
      <c r="D136" s="119"/>
      <c r="E136" s="117"/>
      <c r="F136" s="5" t="s">
        <v>216</v>
      </c>
      <c r="G136" s="6">
        <v>176052</v>
      </c>
    </row>
    <row r="137" spans="2:7" ht="20.100000000000001" customHeight="1" x14ac:dyDescent="0.25">
      <c r="B137" s="119"/>
      <c r="C137" s="119"/>
      <c r="D137" s="118" t="s">
        <v>395</v>
      </c>
      <c r="E137" s="117" t="s">
        <v>211</v>
      </c>
      <c r="F137" s="5" t="s">
        <v>210</v>
      </c>
      <c r="G137" s="6">
        <v>2693464</v>
      </c>
    </row>
    <row r="138" spans="2:7" ht="20.100000000000001" customHeight="1" x14ac:dyDescent="0.25">
      <c r="B138" s="119"/>
      <c r="C138" s="119"/>
      <c r="D138" s="119"/>
      <c r="E138" s="117"/>
      <c r="F138" s="5" t="s">
        <v>209</v>
      </c>
      <c r="G138" s="6">
        <v>2587827</v>
      </c>
    </row>
    <row r="139" spans="2:7" ht="20.100000000000001" customHeight="1" x14ac:dyDescent="0.25">
      <c r="B139" s="119"/>
      <c r="C139" s="119"/>
      <c r="D139" s="119"/>
      <c r="E139" s="117"/>
      <c r="F139" s="5" t="s">
        <v>208</v>
      </c>
      <c r="G139" s="6">
        <v>2556706</v>
      </c>
    </row>
    <row r="140" spans="2:7" ht="20.100000000000001" customHeight="1" x14ac:dyDescent="0.25">
      <c r="B140" s="119"/>
      <c r="C140" s="119"/>
      <c r="D140" s="81" t="s">
        <v>397</v>
      </c>
      <c r="E140" s="92" t="s">
        <v>204</v>
      </c>
      <c r="F140" s="5" t="s">
        <v>222</v>
      </c>
      <c r="G140" s="6">
        <v>2211845</v>
      </c>
    </row>
    <row r="141" spans="2:7" ht="20.100000000000001" customHeight="1" x14ac:dyDescent="0.25">
      <c r="B141" s="119"/>
      <c r="C141" s="119"/>
      <c r="D141" s="118" t="s">
        <v>398</v>
      </c>
      <c r="E141" s="117" t="s">
        <v>112</v>
      </c>
      <c r="F141" s="5" t="s">
        <v>295</v>
      </c>
      <c r="G141" s="6">
        <v>1394854</v>
      </c>
    </row>
    <row r="142" spans="2:7" ht="20.100000000000001" customHeight="1" x14ac:dyDescent="0.25">
      <c r="B142" s="119"/>
      <c r="C142" s="119"/>
      <c r="D142" s="119"/>
      <c r="E142" s="117"/>
      <c r="F142" s="5" t="s">
        <v>296</v>
      </c>
      <c r="G142" s="6">
        <v>1238253</v>
      </c>
    </row>
    <row r="143" spans="2:7" ht="20.100000000000001" customHeight="1" x14ac:dyDescent="0.25">
      <c r="B143" s="119"/>
      <c r="C143" s="119"/>
      <c r="D143" s="119"/>
      <c r="E143" s="117"/>
      <c r="F143" s="5" t="s">
        <v>297</v>
      </c>
      <c r="G143" s="6">
        <v>4076392</v>
      </c>
    </row>
    <row r="144" spans="2:7" ht="20.100000000000001" customHeight="1" x14ac:dyDescent="0.25">
      <c r="B144" s="119"/>
      <c r="C144" s="119"/>
      <c r="D144" s="119"/>
      <c r="E144" s="117"/>
      <c r="F144" s="5" t="s">
        <v>298</v>
      </c>
      <c r="G144" s="6">
        <v>3774034</v>
      </c>
    </row>
    <row r="145" spans="2:7" ht="20.100000000000001" customHeight="1" x14ac:dyDescent="0.25">
      <c r="B145" s="119"/>
      <c r="C145" s="119"/>
      <c r="D145" s="119"/>
      <c r="E145" s="117"/>
      <c r="F145" s="5" t="s">
        <v>299</v>
      </c>
      <c r="G145" s="6">
        <v>76720</v>
      </c>
    </row>
    <row r="146" spans="2:7" ht="20.100000000000001" customHeight="1" x14ac:dyDescent="0.25">
      <c r="B146" s="119"/>
      <c r="C146" s="119"/>
      <c r="D146" s="122"/>
      <c r="E146" s="117"/>
      <c r="F146" s="5" t="s">
        <v>300</v>
      </c>
      <c r="G146" s="6">
        <v>293316</v>
      </c>
    </row>
    <row r="147" spans="2:7" ht="20.100000000000001" customHeight="1" x14ac:dyDescent="0.25">
      <c r="B147" s="119"/>
      <c r="C147" s="119"/>
      <c r="D147" s="118" t="s">
        <v>399</v>
      </c>
      <c r="E147" s="117" t="s">
        <v>204</v>
      </c>
      <c r="F147" s="5" t="s">
        <v>212</v>
      </c>
      <c r="G147" s="6">
        <v>465764</v>
      </c>
    </row>
    <row r="148" spans="2:7" ht="20.100000000000001" customHeight="1" x14ac:dyDescent="0.25">
      <c r="B148" s="119"/>
      <c r="C148" s="119"/>
      <c r="D148" s="119"/>
      <c r="E148" s="117"/>
      <c r="F148" s="5" t="s">
        <v>213</v>
      </c>
      <c r="G148" s="6">
        <v>2800679</v>
      </c>
    </row>
    <row r="149" spans="2:7" ht="20.100000000000001" customHeight="1" x14ac:dyDescent="0.25">
      <c r="B149" s="119"/>
      <c r="C149" s="119"/>
      <c r="D149" s="119"/>
      <c r="E149" s="117"/>
      <c r="F149" s="5" t="s">
        <v>214</v>
      </c>
      <c r="G149" s="6">
        <v>111021</v>
      </c>
    </row>
    <row r="150" spans="2:7" ht="20.100000000000001" customHeight="1" x14ac:dyDescent="0.25">
      <c r="B150" s="119"/>
      <c r="C150" s="119"/>
      <c r="D150" s="119"/>
      <c r="E150" s="117"/>
      <c r="F150" s="5" t="s">
        <v>215</v>
      </c>
      <c r="G150" s="6">
        <v>74014</v>
      </c>
    </row>
    <row r="151" spans="2:7" ht="20.100000000000001" customHeight="1" x14ac:dyDescent="0.25">
      <c r="B151" s="119"/>
      <c r="C151" s="119"/>
      <c r="D151" s="122"/>
      <c r="E151" s="117"/>
      <c r="F151" s="5" t="s">
        <v>216</v>
      </c>
      <c r="G151" s="6">
        <v>101925</v>
      </c>
    </row>
    <row r="152" spans="2:7" ht="20.100000000000001" customHeight="1" x14ac:dyDescent="0.25">
      <c r="B152" s="119"/>
      <c r="C152" s="119"/>
      <c r="D152" s="118" t="s">
        <v>409</v>
      </c>
      <c r="E152" s="117" t="s">
        <v>211</v>
      </c>
      <c r="F152" s="5" t="s">
        <v>210</v>
      </c>
      <c r="G152" s="6">
        <v>1166094</v>
      </c>
    </row>
    <row r="153" spans="2:7" ht="20.100000000000001" customHeight="1" x14ac:dyDescent="0.25">
      <c r="B153" s="119"/>
      <c r="C153" s="119"/>
      <c r="D153" s="119"/>
      <c r="E153" s="117"/>
      <c r="F153" s="5" t="s">
        <v>209</v>
      </c>
      <c r="G153" s="6">
        <v>1061673</v>
      </c>
    </row>
    <row r="154" spans="2:7" ht="20.100000000000001" customHeight="1" x14ac:dyDescent="0.25">
      <c r="B154" s="119"/>
      <c r="C154" s="119"/>
      <c r="D154" s="122"/>
      <c r="E154" s="117"/>
      <c r="F154" s="5" t="s">
        <v>208</v>
      </c>
      <c r="G154" s="6">
        <v>1048905</v>
      </c>
    </row>
    <row r="155" spans="2:7" ht="20.100000000000001" customHeight="1" x14ac:dyDescent="0.25">
      <c r="B155" s="119"/>
      <c r="C155" s="119"/>
      <c r="D155" s="118" t="s">
        <v>410</v>
      </c>
      <c r="E155" s="117" t="s">
        <v>354</v>
      </c>
      <c r="F155" s="5" t="s">
        <v>346</v>
      </c>
      <c r="G155" s="6">
        <v>541057</v>
      </c>
    </row>
    <row r="156" spans="2:7" ht="20.100000000000001" customHeight="1" x14ac:dyDescent="0.25">
      <c r="B156" s="119"/>
      <c r="C156" s="119"/>
      <c r="D156" s="119"/>
      <c r="E156" s="117"/>
      <c r="F156" s="5" t="s">
        <v>347</v>
      </c>
      <c r="G156" s="6">
        <v>657805</v>
      </c>
    </row>
    <row r="157" spans="2:7" ht="20.100000000000001" customHeight="1" x14ac:dyDescent="0.25">
      <c r="B157" s="119"/>
      <c r="C157" s="119"/>
      <c r="D157" s="119"/>
      <c r="E157" s="117"/>
      <c r="F157" s="5" t="s">
        <v>44</v>
      </c>
      <c r="G157" s="6">
        <v>14000</v>
      </c>
    </row>
    <row r="158" spans="2:7" ht="20.100000000000001" customHeight="1" x14ac:dyDescent="0.25">
      <c r="B158" s="119"/>
      <c r="C158" s="119"/>
      <c r="D158" s="119"/>
      <c r="E158" s="117"/>
      <c r="F158" s="5" t="s">
        <v>348</v>
      </c>
      <c r="G158" s="6">
        <v>84000</v>
      </c>
    </row>
    <row r="159" spans="2:7" ht="20.100000000000001" customHeight="1" x14ac:dyDescent="0.25">
      <c r="B159" s="119"/>
      <c r="C159" s="119"/>
      <c r="D159" s="119"/>
      <c r="E159" s="117"/>
      <c r="F159" s="5" t="s">
        <v>222</v>
      </c>
      <c r="G159" s="6">
        <v>280000</v>
      </c>
    </row>
    <row r="160" spans="2:7" ht="20.100000000000001" customHeight="1" x14ac:dyDescent="0.25">
      <c r="B160" s="119"/>
      <c r="C160" s="119"/>
      <c r="D160" s="122"/>
      <c r="E160" s="117"/>
      <c r="F160" s="5" t="s">
        <v>349</v>
      </c>
      <c r="G160" s="6">
        <v>42000</v>
      </c>
    </row>
    <row r="161" spans="2:7" ht="20.100000000000001" customHeight="1" x14ac:dyDescent="0.25">
      <c r="B161" s="119"/>
      <c r="C161" s="119"/>
      <c r="D161" s="118" t="s">
        <v>411</v>
      </c>
      <c r="E161" s="117" t="s">
        <v>112</v>
      </c>
      <c r="F161" s="5" t="s">
        <v>295</v>
      </c>
      <c r="G161" s="6">
        <v>610249</v>
      </c>
    </row>
    <row r="162" spans="2:7" ht="20.100000000000001" customHeight="1" x14ac:dyDescent="0.25">
      <c r="B162" s="119"/>
      <c r="C162" s="119"/>
      <c r="D162" s="119"/>
      <c r="E162" s="117"/>
      <c r="F162" s="5" t="s">
        <v>296</v>
      </c>
      <c r="G162" s="6">
        <v>541735</v>
      </c>
    </row>
    <row r="163" spans="2:7" ht="20.100000000000001" customHeight="1" x14ac:dyDescent="0.25">
      <c r="B163" s="119"/>
      <c r="C163" s="119"/>
      <c r="D163" s="119"/>
      <c r="E163" s="117"/>
      <c r="F163" s="5" t="s">
        <v>297</v>
      </c>
      <c r="G163" s="6">
        <v>1503323</v>
      </c>
    </row>
    <row r="164" spans="2:7" ht="20.100000000000001" customHeight="1" x14ac:dyDescent="0.25">
      <c r="B164" s="119"/>
      <c r="C164" s="119"/>
      <c r="D164" s="119"/>
      <c r="E164" s="117"/>
      <c r="F164" s="5" t="s">
        <v>298</v>
      </c>
      <c r="G164" s="6">
        <v>1651140</v>
      </c>
    </row>
    <row r="165" spans="2:7" ht="20.100000000000001" customHeight="1" x14ac:dyDescent="0.25">
      <c r="B165" s="119"/>
      <c r="C165" s="119"/>
      <c r="D165" s="119"/>
      <c r="E165" s="117"/>
      <c r="F165" s="5" t="s">
        <v>299</v>
      </c>
      <c r="G165" s="6">
        <v>33565</v>
      </c>
    </row>
    <row r="166" spans="2:7" ht="20.100000000000001" customHeight="1" x14ac:dyDescent="0.25">
      <c r="B166" s="119"/>
      <c r="C166" s="119"/>
      <c r="D166" s="122"/>
      <c r="E166" s="117"/>
      <c r="F166" s="5" t="s">
        <v>300</v>
      </c>
      <c r="G166" s="6">
        <v>128326</v>
      </c>
    </row>
    <row r="167" spans="2:7" ht="20.100000000000001" customHeight="1" x14ac:dyDescent="0.25">
      <c r="B167" s="119"/>
      <c r="C167" s="119"/>
      <c r="D167" s="118" t="s">
        <v>413</v>
      </c>
      <c r="E167" s="117" t="s">
        <v>204</v>
      </c>
      <c r="F167" s="5" t="s">
        <v>212</v>
      </c>
      <c r="G167" s="6">
        <v>1016214</v>
      </c>
    </row>
    <row r="168" spans="2:7" ht="20.100000000000001" customHeight="1" x14ac:dyDescent="0.25">
      <c r="B168" s="119"/>
      <c r="C168" s="119"/>
      <c r="D168" s="119"/>
      <c r="E168" s="117"/>
      <c r="F168" s="5" t="s">
        <v>213</v>
      </c>
      <c r="G168" s="6">
        <v>6536460</v>
      </c>
    </row>
    <row r="169" spans="2:7" ht="20.100000000000001" customHeight="1" x14ac:dyDescent="0.25">
      <c r="B169" s="119"/>
      <c r="C169" s="119"/>
      <c r="D169" s="119"/>
      <c r="E169" s="117"/>
      <c r="F169" s="5" t="s">
        <v>214</v>
      </c>
      <c r="G169" s="6">
        <v>242226</v>
      </c>
    </row>
    <row r="170" spans="2:7" ht="20.100000000000001" customHeight="1" x14ac:dyDescent="0.25">
      <c r="B170" s="119"/>
      <c r="C170" s="119"/>
      <c r="D170" s="119"/>
      <c r="E170" s="117"/>
      <c r="F170" s="5" t="s">
        <v>215</v>
      </c>
      <c r="G170" s="6">
        <v>161484</v>
      </c>
    </row>
    <row r="171" spans="2:7" ht="20.100000000000001" customHeight="1" x14ac:dyDescent="0.25">
      <c r="B171" s="119"/>
      <c r="C171" s="119"/>
      <c r="D171" s="122"/>
      <c r="E171" s="117"/>
      <c r="F171" s="5" t="s">
        <v>216</v>
      </c>
      <c r="G171" s="6">
        <v>222382</v>
      </c>
    </row>
    <row r="172" spans="2:7" ht="20.100000000000001" customHeight="1" x14ac:dyDescent="0.25">
      <c r="B172" s="119"/>
      <c r="C172" s="119"/>
      <c r="D172" s="118" t="s">
        <v>415</v>
      </c>
      <c r="E172" s="117" t="s">
        <v>211</v>
      </c>
      <c r="F172" s="5" t="s">
        <v>210</v>
      </c>
      <c r="G172" s="6">
        <v>1337383</v>
      </c>
    </row>
    <row r="173" spans="2:7" ht="20.100000000000001" customHeight="1" x14ac:dyDescent="0.25">
      <c r="B173" s="119"/>
      <c r="C173" s="119"/>
      <c r="D173" s="119"/>
      <c r="E173" s="117"/>
      <c r="F173" s="5" t="s">
        <v>209</v>
      </c>
      <c r="G173" s="6">
        <v>1327090</v>
      </c>
    </row>
    <row r="174" spans="2:7" ht="20.100000000000001" customHeight="1" x14ac:dyDescent="0.25">
      <c r="B174" s="119"/>
      <c r="C174" s="119"/>
      <c r="D174" s="122"/>
      <c r="E174" s="117"/>
      <c r="F174" s="5" t="s">
        <v>208</v>
      </c>
      <c r="G174" s="6">
        <v>1311132</v>
      </c>
    </row>
    <row r="175" spans="2:7" ht="20.100000000000001" customHeight="1" x14ac:dyDescent="0.25">
      <c r="B175" s="122"/>
      <c r="C175" s="119"/>
      <c r="D175" s="80" t="s">
        <v>416</v>
      </c>
      <c r="E175" s="92" t="s">
        <v>354</v>
      </c>
      <c r="F175" s="5" t="s">
        <v>222</v>
      </c>
      <c r="G175" s="6">
        <v>192687</v>
      </c>
    </row>
    <row r="176" spans="2:7" ht="20.100000000000001" customHeight="1" x14ac:dyDescent="0.25">
      <c r="B176" s="118" t="s">
        <v>97</v>
      </c>
      <c r="C176" s="119"/>
      <c r="D176" s="128" t="s">
        <v>101</v>
      </c>
      <c r="E176" s="118" t="s">
        <v>102</v>
      </c>
      <c r="F176" s="5" t="s">
        <v>44</v>
      </c>
      <c r="G176" s="6">
        <v>38930582</v>
      </c>
    </row>
    <row r="177" spans="2:7" ht="20.100000000000001" customHeight="1" x14ac:dyDescent="0.25">
      <c r="B177" s="119"/>
      <c r="C177" s="119"/>
      <c r="D177" s="119"/>
      <c r="E177" s="119"/>
      <c r="F177" s="5" t="s">
        <v>315</v>
      </c>
      <c r="G177" s="6">
        <v>19331245</v>
      </c>
    </row>
    <row r="178" spans="2:7" ht="20.100000000000001" customHeight="1" x14ac:dyDescent="0.25">
      <c r="B178" s="119"/>
      <c r="C178" s="119"/>
      <c r="D178" s="119"/>
      <c r="E178" s="119"/>
      <c r="F178" s="5" t="s">
        <v>316</v>
      </c>
      <c r="G178" s="6">
        <v>16780546</v>
      </c>
    </row>
    <row r="179" spans="2:7" ht="20.100000000000001" customHeight="1" x14ac:dyDescent="0.25">
      <c r="B179" s="119"/>
      <c r="C179" s="119"/>
      <c r="D179" s="119"/>
      <c r="E179" s="119"/>
      <c r="F179" s="5" t="s">
        <v>53</v>
      </c>
      <c r="G179" s="6">
        <v>1856393</v>
      </c>
    </row>
    <row r="180" spans="2:7" ht="20.100000000000001" customHeight="1" x14ac:dyDescent="0.25">
      <c r="B180" s="119"/>
      <c r="C180" s="119"/>
      <c r="D180" s="119"/>
      <c r="E180" s="119"/>
      <c r="F180" s="5" t="s">
        <v>317</v>
      </c>
      <c r="G180" s="6">
        <v>741225</v>
      </c>
    </row>
    <row r="181" spans="2:7" ht="20.100000000000001" customHeight="1" x14ac:dyDescent="0.25">
      <c r="B181" s="119"/>
      <c r="C181" s="119"/>
      <c r="D181" s="119"/>
      <c r="E181" s="119"/>
      <c r="F181" s="5" t="s">
        <v>318</v>
      </c>
      <c r="G181" s="6">
        <v>636053</v>
      </c>
    </row>
    <row r="182" spans="2:7" ht="20.100000000000001" customHeight="1" x14ac:dyDescent="0.25">
      <c r="B182" s="119"/>
      <c r="C182" s="119"/>
      <c r="D182" s="119"/>
      <c r="E182" s="119"/>
      <c r="F182" s="5" t="s">
        <v>57</v>
      </c>
      <c r="G182" s="6">
        <v>1168571</v>
      </c>
    </row>
    <row r="183" spans="2:7" ht="20.100000000000001" customHeight="1" x14ac:dyDescent="0.25">
      <c r="B183" s="119"/>
      <c r="C183" s="119"/>
      <c r="D183" s="122"/>
      <c r="E183" s="119"/>
      <c r="F183" s="5">
        <v>172</v>
      </c>
      <c r="G183" s="6">
        <v>292143</v>
      </c>
    </row>
    <row r="184" spans="2:7" ht="20.100000000000001" customHeight="1" x14ac:dyDescent="0.25">
      <c r="B184" s="119"/>
      <c r="C184" s="119"/>
      <c r="D184" s="128" t="s">
        <v>319</v>
      </c>
      <c r="E184" s="119"/>
      <c r="F184" s="5" t="s">
        <v>44</v>
      </c>
      <c r="G184" s="6">
        <v>21839989</v>
      </c>
    </row>
    <row r="185" spans="2:7" ht="20.100000000000001" customHeight="1" x14ac:dyDescent="0.25">
      <c r="B185" s="119"/>
      <c r="C185" s="119"/>
      <c r="D185" s="119"/>
      <c r="E185" s="119"/>
      <c r="F185" s="5" t="s">
        <v>315</v>
      </c>
      <c r="G185" s="6">
        <v>12088873</v>
      </c>
    </row>
    <row r="186" spans="2:7" ht="20.100000000000001" customHeight="1" x14ac:dyDescent="0.25">
      <c r="B186" s="119"/>
      <c r="C186" s="119"/>
      <c r="D186" s="119"/>
      <c r="E186" s="119"/>
      <c r="F186" s="5" t="s">
        <v>316</v>
      </c>
      <c r="G186" s="6">
        <v>10854809</v>
      </c>
    </row>
    <row r="187" spans="2:7" ht="20.100000000000001" customHeight="1" x14ac:dyDescent="0.25">
      <c r="B187" s="119"/>
      <c r="C187" s="119"/>
      <c r="D187" s="119"/>
      <c r="E187" s="119"/>
      <c r="F187" s="5" t="s">
        <v>53</v>
      </c>
      <c r="G187" s="6">
        <v>898149</v>
      </c>
    </row>
    <row r="188" spans="2:7" ht="20.100000000000001" customHeight="1" x14ac:dyDescent="0.25">
      <c r="B188" s="119"/>
      <c r="C188" s="119"/>
      <c r="D188" s="119"/>
      <c r="E188" s="119"/>
      <c r="F188" s="5" t="s">
        <v>317</v>
      </c>
      <c r="G188" s="6">
        <v>358615</v>
      </c>
    </row>
    <row r="189" spans="2:7" ht="20.100000000000001" customHeight="1" x14ac:dyDescent="0.25">
      <c r="B189" s="119"/>
      <c r="C189" s="119"/>
      <c r="D189" s="119"/>
      <c r="E189" s="119"/>
      <c r="F189" s="5" t="s">
        <v>318</v>
      </c>
      <c r="G189" s="6">
        <v>307732</v>
      </c>
    </row>
    <row r="190" spans="2:7" ht="20.100000000000001" customHeight="1" x14ac:dyDescent="0.25">
      <c r="B190" s="119"/>
      <c r="C190" s="119"/>
      <c r="D190" s="119"/>
      <c r="E190" s="119"/>
      <c r="F190" s="5" t="s">
        <v>57</v>
      </c>
      <c r="G190" s="6">
        <v>565372</v>
      </c>
    </row>
    <row r="191" spans="2:7" ht="20.100000000000001" customHeight="1" x14ac:dyDescent="0.25">
      <c r="B191" s="119"/>
      <c r="C191" s="119"/>
      <c r="D191" s="122"/>
      <c r="E191" s="119"/>
      <c r="F191" s="5">
        <v>172</v>
      </c>
      <c r="G191" s="6">
        <v>141343</v>
      </c>
    </row>
    <row r="192" spans="2:7" ht="20.100000000000001" customHeight="1" x14ac:dyDescent="0.25">
      <c r="B192" s="119"/>
      <c r="C192" s="119"/>
      <c r="D192" s="128" t="s">
        <v>417</v>
      </c>
      <c r="E192" s="119"/>
      <c r="F192" s="5" t="s">
        <v>44</v>
      </c>
      <c r="G192" s="6">
        <v>4100667</v>
      </c>
    </row>
    <row r="193" spans="2:7" ht="20.100000000000001" customHeight="1" x14ac:dyDescent="0.25">
      <c r="B193" s="119"/>
      <c r="C193" s="119"/>
      <c r="D193" s="119"/>
      <c r="E193" s="119"/>
      <c r="F193" s="5" t="s">
        <v>315</v>
      </c>
      <c r="G193" s="6">
        <v>2488885</v>
      </c>
    </row>
    <row r="194" spans="2:7" ht="20.100000000000001" customHeight="1" x14ac:dyDescent="0.25">
      <c r="B194" s="119"/>
      <c r="C194" s="119"/>
      <c r="D194" s="119"/>
      <c r="E194" s="119"/>
      <c r="F194" s="5" t="s">
        <v>316</v>
      </c>
      <c r="G194" s="6">
        <v>2234814</v>
      </c>
    </row>
    <row r="195" spans="2:7" ht="20.100000000000001" customHeight="1" x14ac:dyDescent="0.25">
      <c r="B195" s="119"/>
      <c r="C195" s="119"/>
      <c r="D195" s="119"/>
      <c r="E195" s="119"/>
      <c r="F195" s="5" t="s">
        <v>53</v>
      </c>
      <c r="G195" s="6">
        <v>184913</v>
      </c>
    </row>
    <row r="196" spans="2:7" ht="20.100000000000001" customHeight="1" x14ac:dyDescent="0.25">
      <c r="B196" s="119"/>
      <c r="C196" s="119"/>
      <c r="D196" s="119"/>
      <c r="E196" s="119"/>
      <c r="F196" s="5" t="s">
        <v>317</v>
      </c>
      <c r="G196" s="6">
        <v>73832</v>
      </c>
    </row>
    <row r="197" spans="2:7" ht="20.100000000000001" customHeight="1" x14ac:dyDescent="0.25">
      <c r="B197" s="119"/>
      <c r="C197" s="119"/>
      <c r="D197" s="119"/>
      <c r="E197" s="119"/>
      <c r="F197" s="5" t="s">
        <v>318</v>
      </c>
      <c r="G197" s="6">
        <v>63357</v>
      </c>
    </row>
    <row r="198" spans="2:7" ht="20.100000000000001" customHeight="1" x14ac:dyDescent="0.25">
      <c r="B198" s="119"/>
      <c r="C198" s="119"/>
      <c r="D198" s="119"/>
      <c r="E198" s="119"/>
      <c r="F198" s="5" t="s">
        <v>57</v>
      </c>
      <c r="G198" s="6">
        <v>116400</v>
      </c>
    </row>
    <row r="199" spans="2:7" ht="20.100000000000001" customHeight="1" x14ac:dyDescent="0.25">
      <c r="B199" s="119"/>
      <c r="C199" s="119"/>
      <c r="D199" s="122"/>
      <c r="E199" s="119"/>
      <c r="F199" s="5">
        <v>172</v>
      </c>
      <c r="G199" s="6">
        <v>29100</v>
      </c>
    </row>
    <row r="200" spans="2:7" ht="20.100000000000001" customHeight="1" x14ac:dyDescent="0.25">
      <c r="B200" s="119"/>
      <c r="C200" s="119"/>
      <c r="D200" s="128" t="s">
        <v>418</v>
      </c>
      <c r="E200" s="119"/>
      <c r="F200" s="5" t="s">
        <v>44</v>
      </c>
      <c r="G200" s="6">
        <v>2201204</v>
      </c>
    </row>
    <row r="201" spans="2:7" ht="20.100000000000001" customHeight="1" x14ac:dyDescent="0.25">
      <c r="B201" s="119"/>
      <c r="C201" s="119"/>
      <c r="D201" s="119"/>
      <c r="E201" s="119"/>
      <c r="F201" s="5" t="s">
        <v>315</v>
      </c>
      <c r="G201" s="6">
        <v>1066665</v>
      </c>
    </row>
    <row r="202" spans="2:7" ht="20.100000000000001" customHeight="1" x14ac:dyDescent="0.25">
      <c r="B202" s="119"/>
      <c r="C202" s="119"/>
      <c r="D202" s="119"/>
      <c r="E202" s="119"/>
      <c r="F202" s="5" t="s">
        <v>316</v>
      </c>
      <c r="G202" s="6">
        <v>957777</v>
      </c>
    </row>
    <row r="203" spans="2:7" ht="20.100000000000001" customHeight="1" x14ac:dyDescent="0.25">
      <c r="B203" s="119"/>
      <c r="C203" s="119"/>
      <c r="D203" s="119"/>
      <c r="E203" s="119"/>
      <c r="F203" s="5" t="s">
        <v>53</v>
      </c>
      <c r="G203" s="6">
        <v>79249</v>
      </c>
    </row>
    <row r="204" spans="2:7" ht="20.100000000000001" customHeight="1" x14ac:dyDescent="0.25">
      <c r="B204" s="119"/>
      <c r="C204" s="119"/>
      <c r="D204" s="119"/>
      <c r="E204" s="119"/>
      <c r="F204" s="5" t="s">
        <v>317</v>
      </c>
      <c r="G204" s="6">
        <v>31643</v>
      </c>
    </row>
    <row r="205" spans="2:7" ht="20.100000000000001" customHeight="1" x14ac:dyDescent="0.25">
      <c r="B205" s="119"/>
      <c r="C205" s="119"/>
      <c r="D205" s="119"/>
      <c r="E205" s="119"/>
      <c r="F205" s="5" t="s">
        <v>318</v>
      </c>
      <c r="G205" s="6">
        <v>27153</v>
      </c>
    </row>
    <row r="206" spans="2:7" ht="20.100000000000001" customHeight="1" x14ac:dyDescent="0.25">
      <c r="B206" s="119"/>
      <c r="C206" s="119"/>
      <c r="D206" s="119"/>
      <c r="E206" s="119"/>
      <c r="F206" s="5" t="s">
        <v>57</v>
      </c>
      <c r="G206" s="6">
        <v>49886</v>
      </c>
    </row>
    <row r="207" spans="2:7" ht="20.100000000000001" customHeight="1" x14ac:dyDescent="0.25">
      <c r="B207" s="119"/>
      <c r="C207" s="119"/>
      <c r="D207" s="122"/>
      <c r="E207" s="119"/>
      <c r="F207" s="5">
        <v>172</v>
      </c>
      <c r="G207" s="6">
        <v>12471</v>
      </c>
    </row>
    <row r="208" spans="2:7" ht="20.100000000000001" customHeight="1" x14ac:dyDescent="0.25">
      <c r="B208" s="119"/>
      <c r="C208" s="119"/>
      <c r="D208" s="128" t="s">
        <v>420</v>
      </c>
      <c r="E208" s="119"/>
      <c r="F208" s="5" t="s">
        <v>44</v>
      </c>
      <c r="G208" s="6">
        <v>3580658</v>
      </c>
    </row>
    <row r="209" spans="2:7" ht="20.100000000000001" customHeight="1" x14ac:dyDescent="0.25">
      <c r="B209" s="119"/>
      <c r="C209" s="119"/>
      <c r="D209" s="119"/>
      <c r="E209" s="119"/>
      <c r="F209" s="5" t="s">
        <v>315</v>
      </c>
      <c r="G209" s="6">
        <v>2133332</v>
      </c>
    </row>
    <row r="210" spans="2:7" ht="20.100000000000001" customHeight="1" x14ac:dyDescent="0.25">
      <c r="B210" s="119"/>
      <c r="C210" s="119"/>
      <c r="D210" s="119"/>
      <c r="E210" s="119"/>
      <c r="F210" s="5" t="s">
        <v>316</v>
      </c>
      <c r="G210" s="6">
        <v>1915554</v>
      </c>
    </row>
    <row r="211" spans="2:7" ht="20.100000000000001" customHeight="1" x14ac:dyDescent="0.25">
      <c r="B211" s="119"/>
      <c r="C211" s="119"/>
      <c r="D211" s="119"/>
      <c r="E211" s="119"/>
      <c r="F211" s="5" t="s">
        <v>53</v>
      </c>
      <c r="G211" s="6">
        <v>158496</v>
      </c>
    </row>
    <row r="212" spans="2:7" ht="20.100000000000001" customHeight="1" x14ac:dyDescent="0.25">
      <c r="B212" s="119"/>
      <c r="C212" s="119"/>
      <c r="D212" s="119"/>
      <c r="E212" s="119"/>
      <c r="F212" s="5" t="s">
        <v>317</v>
      </c>
      <c r="G212" s="6">
        <v>63285</v>
      </c>
    </row>
    <row r="213" spans="2:7" ht="20.100000000000001" customHeight="1" x14ac:dyDescent="0.25">
      <c r="B213" s="119"/>
      <c r="C213" s="119"/>
      <c r="D213" s="119"/>
      <c r="E213" s="119"/>
      <c r="F213" s="5" t="s">
        <v>318</v>
      </c>
      <c r="G213" s="6">
        <v>54305</v>
      </c>
    </row>
    <row r="214" spans="2:7" ht="20.100000000000001" customHeight="1" x14ac:dyDescent="0.25">
      <c r="B214" s="119"/>
      <c r="C214" s="119"/>
      <c r="D214" s="119"/>
      <c r="E214" s="119"/>
      <c r="F214" s="5" t="s">
        <v>57</v>
      </c>
      <c r="G214" s="6">
        <v>99771</v>
      </c>
    </row>
    <row r="215" spans="2:7" ht="20.100000000000001" customHeight="1" x14ac:dyDescent="0.25">
      <c r="B215" s="122"/>
      <c r="C215" s="122"/>
      <c r="D215" s="122"/>
      <c r="E215" s="122"/>
      <c r="F215" s="5">
        <v>172</v>
      </c>
      <c r="G215" s="6">
        <v>24943</v>
      </c>
    </row>
    <row r="216" spans="2:7" ht="20.100000000000001" customHeight="1" x14ac:dyDescent="0.25">
      <c r="B216" s="117" t="s">
        <v>108</v>
      </c>
      <c r="C216" s="117">
        <v>3</v>
      </c>
      <c r="D216" s="117" t="s">
        <v>103</v>
      </c>
      <c r="E216" s="130" t="s">
        <v>379</v>
      </c>
      <c r="F216" s="5" t="s">
        <v>53</v>
      </c>
      <c r="G216" s="6">
        <v>400000</v>
      </c>
    </row>
    <row r="217" spans="2:7" ht="20.100000000000001" customHeight="1" x14ac:dyDescent="0.25">
      <c r="B217" s="117"/>
      <c r="C217" s="117"/>
      <c r="D217" s="117"/>
      <c r="E217" s="130"/>
      <c r="F217" s="5" t="s">
        <v>52</v>
      </c>
      <c r="G217" s="6">
        <v>7617331</v>
      </c>
    </row>
    <row r="218" spans="2:7" ht="20.100000000000001" customHeight="1" x14ac:dyDescent="0.25">
      <c r="B218" s="117"/>
      <c r="C218" s="117"/>
      <c r="D218" s="117"/>
      <c r="E218" s="130"/>
      <c r="F218" s="5" t="s">
        <v>48</v>
      </c>
      <c r="G218" s="6">
        <v>12187729</v>
      </c>
    </row>
    <row r="219" spans="2:7" ht="20.100000000000001" customHeight="1" x14ac:dyDescent="0.25">
      <c r="B219" s="117"/>
      <c r="C219" s="117"/>
      <c r="D219" s="117"/>
      <c r="E219" s="130"/>
      <c r="F219" s="5" t="s">
        <v>49</v>
      </c>
      <c r="G219" s="6">
        <v>103595689</v>
      </c>
    </row>
    <row r="220" spans="2:7" ht="20.100000000000001" customHeight="1" x14ac:dyDescent="0.25">
      <c r="B220" s="117"/>
      <c r="C220" s="117"/>
      <c r="D220" s="117"/>
      <c r="E220" s="130"/>
      <c r="F220" s="5" t="s">
        <v>50</v>
      </c>
      <c r="G220" s="6">
        <v>919127</v>
      </c>
    </row>
    <row r="221" spans="2:7" ht="20.100000000000001" customHeight="1" x14ac:dyDescent="0.25">
      <c r="B221" s="117"/>
      <c r="C221" s="117"/>
      <c r="D221" s="117"/>
      <c r="E221" s="130"/>
      <c r="F221" s="5" t="s">
        <v>51</v>
      </c>
      <c r="G221" s="6">
        <v>1769454</v>
      </c>
    </row>
    <row r="222" spans="2:7" ht="20.100000000000001" customHeight="1" x14ac:dyDescent="0.25">
      <c r="B222" s="117"/>
      <c r="C222" s="117"/>
      <c r="D222" s="117" t="s">
        <v>104</v>
      </c>
      <c r="E222" s="130"/>
      <c r="F222" s="5" t="s">
        <v>53</v>
      </c>
      <c r="G222" s="6">
        <v>100000</v>
      </c>
    </row>
    <row r="223" spans="2:7" ht="20.100000000000001" customHeight="1" x14ac:dyDescent="0.25">
      <c r="B223" s="117"/>
      <c r="C223" s="117"/>
      <c r="D223" s="117"/>
      <c r="E223" s="130"/>
      <c r="F223" s="5" t="s">
        <v>48</v>
      </c>
      <c r="G223" s="6">
        <v>3046932</v>
      </c>
    </row>
    <row r="224" spans="2:7" ht="20.100000000000001" customHeight="1" x14ac:dyDescent="0.25">
      <c r="B224" s="117"/>
      <c r="C224" s="117"/>
      <c r="D224" s="117"/>
      <c r="E224" s="130"/>
      <c r="F224" s="5" t="s">
        <v>49</v>
      </c>
      <c r="G224" s="6">
        <v>25898922</v>
      </c>
    </row>
    <row r="225" spans="2:7" ht="20.100000000000001" customHeight="1" x14ac:dyDescent="0.25">
      <c r="B225" s="117"/>
      <c r="C225" s="117"/>
      <c r="D225" s="117"/>
      <c r="E225" s="130"/>
      <c r="F225" s="5" t="s">
        <v>50</v>
      </c>
      <c r="G225" s="6">
        <v>511782</v>
      </c>
    </row>
    <row r="226" spans="2:7" ht="20.100000000000001" customHeight="1" x14ac:dyDescent="0.25">
      <c r="B226" s="117"/>
      <c r="C226" s="117"/>
      <c r="D226" s="117"/>
      <c r="E226" s="130"/>
      <c r="F226" s="5" t="s">
        <v>51</v>
      </c>
      <c r="G226" s="6">
        <v>442364</v>
      </c>
    </row>
    <row r="227" spans="2:7" ht="20.100000000000001" customHeight="1" x14ac:dyDescent="0.25">
      <c r="B227" s="117"/>
      <c r="C227" s="117"/>
      <c r="D227" s="117" t="s">
        <v>105</v>
      </c>
      <c r="E227" s="130"/>
      <c r="F227" s="5" t="s">
        <v>45</v>
      </c>
      <c r="G227" s="6">
        <v>128664987</v>
      </c>
    </row>
    <row r="228" spans="2:7" ht="20.100000000000001" customHeight="1" x14ac:dyDescent="0.25">
      <c r="B228" s="117"/>
      <c r="C228" s="117"/>
      <c r="D228" s="117"/>
      <c r="E228" s="130"/>
      <c r="F228" s="5" t="s">
        <v>46</v>
      </c>
      <c r="G228" s="6">
        <v>22238585</v>
      </c>
    </row>
    <row r="229" spans="2:7" ht="20.100000000000001" customHeight="1" x14ac:dyDescent="0.25">
      <c r="B229" s="117"/>
      <c r="C229" s="117"/>
      <c r="D229" s="117"/>
      <c r="E229" s="130"/>
      <c r="F229" s="5" t="s">
        <v>47</v>
      </c>
      <c r="G229" s="6">
        <v>78095238</v>
      </c>
    </row>
    <row r="230" spans="2:7" ht="20.100000000000001" customHeight="1" x14ac:dyDescent="0.25">
      <c r="B230" s="117"/>
      <c r="C230" s="117"/>
      <c r="D230" s="117" t="s">
        <v>106</v>
      </c>
      <c r="E230" s="130"/>
      <c r="F230" s="5" t="s">
        <v>53</v>
      </c>
      <c r="G230" s="6">
        <v>1800000</v>
      </c>
    </row>
    <row r="231" spans="2:7" ht="20.100000000000001" customHeight="1" x14ac:dyDescent="0.25">
      <c r="B231" s="117"/>
      <c r="C231" s="117"/>
      <c r="D231" s="117"/>
      <c r="E231" s="130"/>
      <c r="F231" s="5" t="s">
        <v>54</v>
      </c>
      <c r="G231" s="6">
        <v>23998210</v>
      </c>
    </row>
    <row r="232" spans="2:7" ht="20.100000000000001" customHeight="1" x14ac:dyDescent="0.25">
      <c r="B232" s="117"/>
      <c r="C232" s="117"/>
      <c r="D232" s="117"/>
      <c r="E232" s="130"/>
      <c r="F232" s="5" t="s">
        <v>55</v>
      </c>
      <c r="G232" s="6">
        <v>974550</v>
      </c>
    </row>
    <row r="233" spans="2:7" ht="20.100000000000001" customHeight="1" x14ac:dyDescent="0.25">
      <c r="B233" s="117"/>
      <c r="C233" s="117"/>
      <c r="D233" s="117"/>
      <c r="E233" s="130"/>
      <c r="F233" s="5" t="s">
        <v>56</v>
      </c>
      <c r="G233" s="6">
        <v>1149100</v>
      </c>
    </row>
    <row r="234" spans="2:7" ht="20.100000000000001" customHeight="1" x14ac:dyDescent="0.25">
      <c r="B234" s="117"/>
      <c r="C234" s="117"/>
      <c r="D234" s="80" t="s">
        <v>107</v>
      </c>
      <c r="E234" s="130"/>
      <c r="F234" s="100" t="s">
        <v>57</v>
      </c>
      <c r="G234" s="6">
        <v>1500000</v>
      </c>
    </row>
    <row r="235" spans="2:7" ht="20.100000000000001" customHeight="1" x14ac:dyDescent="0.25">
      <c r="B235" s="118" t="s">
        <v>109</v>
      </c>
      <c r="C235" s="118">
        <v>5</v>
      </c>
      <c r="D235" s="118" t="s">
        <v>113</v>
      </c>
      <c r="E235" s="131" t="s">
        <v>231</v>
      </c>
      <c r="F235" s="5" t="s">
        <v>222</v>
      </c>
      <c r="G235" s="6">
        <v>3779320</v>
      </c>
    </row>
    <row r="236" spans="2:7" ht="20.100000000000001" customHeight="1" x14ac:dyDescent="0.25">
      <c r="B236" s="119"/>
      <c r="C236" s="119"/>
      <c r="D236" s="119"/>
      <c r="E236" s="132"/>
      <c r="F236" s="5" t="s">
        <v>53</v>
      </c>
      <c r="G236" s="6">
        <v>9931428</v>
      </c>
    </row>
    <row r="237" spans="2:7" ht="20.100000000000001" customHeight="1" x14ac:dyDescent="0.25">
      <c r="B237" s="119"/>
      <c r="C237" s="119"/>
      <c r="D237" s="119"/>
      <c r="E237" s="132"/>
      <c r="F237" s="5" t="s">
        <v>223</v>
      </c>
      <c r="G237" s="6">
        <v>1744286</v>
      </c>
    </row>
    <row r="238" spans="2:7" ht="20.100000000000001" customHeight="1" x14ac:dyDescent="0.25">
      <c r="B238" s="119"/>
      <c r="C238" s="119"/>
      <c r="D238" s="119"/>
      <c r="E238" s="132"/>
      <c r="F238" s="5" t="s">
        <v>224</v>
      </c>
      <c r="G238" s="6">
        <v>7605400</v>
      </c>
    </row>
    <row r="239" spans="2:7" ht="20.100000000000001" customHeight="1" x14ac:dyDescent="0.25">
      <c r="B239" s="119"/>
      <c r="C239" s="119"/>
      <c r="D239" s="119"/>
      <c r="E239" s="132"/>
      <c r="F239" s="5" t="s">
        <v>225</v>
      </c>
      <c r="G239" s="6">
        <v>660000</v>
      </c>
    </row>
    <row r="240" spans="2:7" ht="20.100000000000001" customHeight="1" x14ac:dyDescent="0.25">
      <c r="B240" s="119"/>
      <c r="C240" s="119"/>
      <c r="D240" s="122"/>
      <c r="E240" s="132"/>
      <c r="F240" s="5" t="s">
        <v>226</v>
      </c>
      <c r="G240" s="6">
        <v>33000</v>
      </c>
    </row>
    <row r="241" spans="2:7" ht="20.100000000000001" customHeight="1" x14ac:dyDescent="0.25">
      <c r="B241" s="119"/>
      <c r="C241" s="119"/>
      <c r="D241" s="118" t="s">
        <v>229</v>
      </c>
      <c r="E241" s="132"/>
      <c r="F241" s="101" t="s">
        <v>227</v>
      </c>
      <c r="G241" s="6">
        <v>47603812</v>
      </c>
    </row>
    <row r="242" spans="2:7" ht="20.100000000000001" customHeight="1" x14ac:dyDescent="0.25">
      <c r="B242" s="119"/>
      <c r="C242" s="119"/>
      <c r="D242" s="122"/>
      <c r="E242" s="133"/>
      <c r="F242" s="100" t="s">
        <v>228</v>
      </c>
      <c r="G242" s="6">
        <v>50995916</v>
      </c>
    </row>
    <row r="243" spans="2:7" ht="20.100000000000001" customHeight="1" x14ac:dyDescent="0.25">
      <c r="B243" s="119"/>
      <c r="C243" s="119"/>
      <c r="D243" s="118" t="s">
        <v>230</v>
      </c>
      <c r="E243" s="131" t="s">
        <v>232</v>
      </c>
      <c r="F243" s="5" t="s">
        <v>227</v>
      </c>
      <c r="G243" s="89">
        <v>3990883</v>
      </c>
    </row>
    <row r="244" spans="2:7" ht="20.100000000000001" customHeight="1" x14ac:dyDescent="0.25">
      <c r="B244" s="119"/>
      <c r="C244" s="119"/>
      <c r="D244" s="119"/>
      <c r="E244" s="132"/>
      <c r="F244" s="5" t="s">
        <v>224</v>
      </c>
      <c r="G244" s="89">
        <v>6000000</v>
      </c>
    </row>
    <row r="245" spans="2:7" ht="20.100000000000001" customHeight="1" x14ac:dyDescent="0.25">
      <c r="B245" s="119"/>
      <c r="C245" s="119"/>
      <c r="D245" s="122"/>
      <c r="E245" s="133"/>
      <c r="F245" s="5" t="s">
        <v>228</v>
      </c>
      <c r="G245" s="89">
        <v>10000000</v>
      </c>
    </row>
    <row r="246" spans="2:7" ht="20.100000000000001" customHeight="1" x14ac:dyDescent="0.25">
      <c r="B246" s="119"/>
      <c r="C246" s="82"/>
      <c r="D246" s="118" t="s">
        <v>421</v>
      </c>
      <c r="E246" s="118" t="s">
        <v>231</v>
      </c>
      <c r="F246" s="5" t="s">
        <v>222</v>
      </c>
      <c r="G246" s="6">
        <v>2555792</v>
      </c>
    </row>
    <row r="247" spans="2:7" ht="20.100000000000001" customHeight="1" x14ac:dyDescent="0.25">
      <c r="B247" s="119"/>
      <c r="C247" s="82"/>
      <c r="D247" s="119"/>
      <c r="E247" s="119"/>
      <c r="F247" s="5" t="s">
        <v>53</v>
      </c>
      <c r="G247" s="6">
        <v>7824762</v>
      </c>
    </row>
    <row r="248" spans="2:7" ht="20.100000000000001" customHeight="1" x14ac:dyDescent="0.25">
      <c r="B248" s="119"/>
      <c r="C248" s="82"/>
      <c r="D248" s="119"/>
      <c r="E248" s="119"/>
      <c r="F248" s="5" t="s">
        <v>223</v>
      </c>
      <c r="G248" s="6">
        <v>1374286</v>
      </c>
    </row>
    <row r="249" spans="2:7" ht="20.100000000000001" customHeight="1" x14ac:dyDescent="0.25">
      <c r="B249" s="119"/>
      <c r="C249" s="82"/>
      <c r="D249" s="119"/>
      <c r="E249" s="119"/>
      <c r="F249" s="5" t="s">
        <v>224</v>
      </c>
      <c r="G249" s="6">
        <v>5992133</v>
      </c>
    </row>
    <row r="250" spans="2:7" ht="20.100000000000001" customHeight="1" x14ac:dyDescent="0.25">
      <c r="B250" s="119"/>
      <c r="C250" s="82"/>
      <c r="D250" s="119"/>
      <c r="E250" s="119"/>
      <c r="F250" s="5" t="s">
        <v>225</v>
      </c>
      <c r="G250" s="6">
        <v>520000</v>
      </c>
    </row>
    <row r="251" spans="2:7" ht="20.100000000000001" customHeight="1" x14ac:dyDescent="0.25">
      <c r="B251" s="119"/>
      <c r="C251" s="82"/>
      <c r="D251" s="122"/>
      <c r="E251" s="119"/>
      <c r="F251" s="5" t="s">
        <v>226</v>
      </c>
      <c r="G251" s="6">
        <v>26000</v>
      </c>
    </row>
    <row r="252" spans="2:7" ht="20.100000000000001" customHeight="1" x14ac:dyDescent="0.25">
      <c r="B252" s="119"/>
      <c r="C252" s="82"/>
      <c r="D252" s="118" t="s">
        <v>422</v>
      </c>
      <c r="E252" s="119"/>
      <c r="F252" s="5" t="s">
        <v>222</v>
      </c>
      <c r="G252" s="6">
        <v>2375488</v>
      </c>
    </row>
    <row r="253" spans="2:7" ht="20.100000000000001" customHeight="1" x14ac:dyDescent="0.25">
      <c r="B253" s="119"/>
      <c r="C253" s="82"/>
      <c r="D253" s="119"/>
      <c r="E253" s="119"/>
      <c r="F253" s="5" t="s">
        <v>53</v>
      </c>
      <c r="G253" s="6">
        <v>7824762</v>
      </c>
    </row>
    <row r="254" spans="2:7" ht="20.100000000000001" customHeight="1" x14ac:dyDescent="0.25">
      <c r="B254" s="119"/>
      <c r="C254" s="82"/>
      <c r="D254" s="119"/>
      <c r="E254" s="119"/>
      <c r="F254" s="5" t="s">
        <v>223</v>
      </c>
      <c r="G254" s="6">
        <v>1374286</v>
      </c>
    </row>
    <row r="255" spans="2:7" ht="20.100000000000001" customHeight="1" x14ac:dyDescent="0.25">
      <c r="B255" s="119"/>
      <c r="C255" s="82"/>
      <c r="D255" s="119"/>
      <c r="E255" s="119"/>
      <c r="F255" s="5" t="s">
        <v>224</v>
      </c>
      <c r="G255" s="6">
        <v>5992133</v>
      </c>
    </row>
    <row r="256" spans="2:7" ht="20.100000000000001" customHeight="1" x14ac:dyDescent="0.25">
      <c r="B256" s="119"/>
      <c r="C256" s="82"/>
      <c r="D256" s="119"/>
      <c r="E256" s="119"/>
      <c r="F256" s="5" t="s">
        <v>225</v>
      </c>
      <c r="G256" s="6">
        <v>520000</v>
      </c>
    </row>
    <row r="257" spans="2:7" ht="20.100000000000001" customHeight="1" x14ac:dyDescent="0.25">
      <c r="B257" s="119"/>
      <c r="C257" s="82"/>
      <c r="D257" s="122"/>
      <c r="E257" s="119"/>
      <c r="F257" s="5" t="s">
        <v>226</v>
      </c>
      <c r="G257" s="6">
        <v>26000</v>
      </c>
    </row>
    <row r="258" spans="2:7" ht="20.100000000000001" customHeight="1" x14ac:dyDescent="0.25">
      <c r="B258" s="119"/>
      <c r="C258" s="82"/>
      <c r="D258" s="118" t="s">
        <v>423</v>
      </c>
      <c r="E258" s="119"/>
      <c r="F258" s="5" t="s">
        <v>222</v>
      </c>
      <c r="G258" s="6">
        <v>1289400</v>
      </c>
    </row>
    <row r="259" spans="2:7" ht="20.100000000000001" customHeight="1" x14ac:dyDescent="0.25">
      <c r="B259" s="119"/>
      <c r="C259" s="82"/>
      <c r="D259" s="119"/>
      <c r="E259" s="119"/>
      <c r="F259" s="5" t="s">
        <v>53</v>
      </c>
      <c r="G259" s="6">
        <v>4514284</v>
      </c>
    </row>
    <row r="260" spans="2:7" ht="20.100000000000001" customHeight="1" x14ac:dyDescent="0.25">
      <c r="B260" s="119"/>
      <c r="C260" s="82"/>
      <c r="D260" s="119"/>
      <c r="E260" s="119"/>
      <c r="F260" s="5" t="s">
        <v>223</v>
      </c>
      <c r="G260" s="6">
        <v>792857</v>
      </c>
    </row>
    <row r="261" spans="2:7" ht="20.100000000000001" customHeight="1" x14ac:dyDescent="0.25">
      <c r="B261" s="119"/>
      <c r="C261" s="82"/>
      <c r="D261" s="119"/>
      <c r="E261" s="119"/>
      <c r="F261" s="5" t="s">
        <v>224</v>
      </c>
      <c r="G261" s="6">
        <v>3457001</v>
      </c>
    </row>
    <row r="262" spans="2:7" ht="20.100000000000001" customHeight="1" x14ac:dyDescent="0.25">
      <c r="B262" s="119"/>
      <c r="C262" s="82"/>
      <c r="D262" s="119"/>
      <c r="E262" s="119"/>
      <c r="F262" s="5" t="s">
        <v>225</v>
      </c>
      <c r="G262" s="6">
        <v>300000</v>
      </c>
    </row>
    <row r="263" spans="2:7" ht="20.100000000000001" customHeight="1" x14ac:dyDescent="0.25">
      <c r="B263" s="122"/>
      <c r="C263" s="82"/>
      <c r="D263" s="122"/>
      <c r="E263" s="122"/>
      <c r="F263" s="5" t="s">
        <v>226</v>
      </c>
      <c r="G263" s="6">
        <v>15000</v>
      </c>
    </row>
    <row r="264" spans="2:7" ht="20.100000000000001" customHeight="1" x14ac:dyDescent="0.25">
      <c r="B264" s="117" t="s">
        <v>110</v>
      </c>
      <c r="C264" s="118">
        <v>4</v>
      </c>
      <c r="D264" s="118" t="s">
        <v>243</v>
      </c>
      <c r="E264" s="118" t="s">
        <v>244</v>
      </c>
      <c r="F264" s="101" t="s">
        <v>245</v>
      </c>
      <c r="G264" s="6">
        <v>7440000</v>
      </c>
    </row>
    <row r="265" spans="2:7" ht="20.100000000000001" customHeight="1" x14ac:dyDescent="0.25">
      <c r="B265" s="117"/>
      <c r="C265" s="119"/>
      <c r="D265" s="119"/>
      <c r="E265" s="119"/>
      <c r="F265" s="5" t="s">
        <v>246</v>
      </c>
      <c r="G265" s="6">
        <v>6000000</v>
      </c>
    </row>
    <row r="266" spans="2:7" ht="20.100000000000001" customHeight="1" x14ac:dyDescent="0.25">
      <c r="B266" s="117"/>
      <c r="C266" s="119"/>
      <c r="D266" s="122"/>
      <c r="E266" s="122"/>
      <c r="F266" s="5" t="s">
        <v>247</v>
      </c>
      <c r="G266" s="6">
        <v>11000000</v>
      </c>
    </row>
    <row r="267" spans="2:7" ht="20.100000000000001" customHeight="1" x14ac:dyDescent="0.25">
      <c r="B267" s="117"/>
      <c r="C267" s="119"/>
      <c r="D267" s="118" t="s">
        <v>254</v>
      </c>
      <c r="E267" s="118" t="s">
        <v>255</v>
      </c>
      <c r="F267" s="5" t="s">
        <v>227</v>
      </c>
      <c r="G267" s="6">
        <v>5987800</v>
      </c>
    </row>
    <row r="268" spans="2:7" ht="20.100000000000001" customHeight="1" x14ac:dyDescent="0.25">
      <c r="B268" s="117"/>
      <c r="C268" s="119"/>
      <c r="D268" s="119"/>
      <c r="E268" s="119"/>
      <c r="F268" s="5" t="s">
        <v>252</v>
      </c>
      <c r="G268" s="6">
        <v>5987800</v>
      </c>
    </row>
    <row r="269" spans="2:7" ht="20.100000000000001" customHeight="1" x14ac:dyDescent="0.25">
      <c r="B269" s="117"/>
      <c r="C269" s="119"/>
      <c r="D269" s="122"/>
      <c r="E269" s="122"/>
      <c r="F269" s="5" t="s">
        <v>253</v>
      </c>
      <c r="G269" s="6">
        <v>244400</v>
      </c>
    </row>
    <row r="270" spans="2:7" ht="20.100000000000001" customHeight="1" x14ac:dyDescent="0.25">
      <c r="B270" s="117"/>
      <c r="C270" s="119"/>
      <c r="D270" s="138" t="s">
        <v>256</v>
      </c>
      <c r="E270" s="118" t="s">
        <v>257</v>
      </c>
      <c r="F270" s="5" t="s">
        <v>258</v>
      </c>
      <c r="G270" s="6">
        <v>25262759</v>
      </c>
    </row>
    <row r="271" spans="2:7" ht="20.100000000000001" customHeight="1" x14ac:dyDescent="0.25">
      <c r="B271" s="117"/>
      <c r="C271" s="119"/>
      <c r="D271" s="139"/>
      <c r="E271" s="119"/>
      <c r="F271" s="5" t="s">
        <v>259</v>
      </c>
      <c r="G271" s="6">
        <v>5478000</v>
      </c>
    </row>
    <row r="272" spans="2:7" ht="20.100000000000001" customHeight="1" x14ac:dyDescent="0.25">
      <c r="B272" s="117"/>
      <c r="C272" s="119"/>
      <c r="D272" s="140"/>
      <c r="E272" s="122"/>
      <c r="F272" s="5" t="s">
        <v>253</v>
      </c>
      <c r="G272" s="6">
        <v>622000</v>
      </c>
    </row>
    <row r="273" spans="2:7" ht="20.100000000000001" customHeight="1" x14ac:dyDescent="0.25">
      <c r="B273" s="117"/>
      <c r="C273" s="119"/>
      <c r="D273" s="118" t="s">
        <v>234</v>
      </c>
      <c r="E273" s="131" t="s">
        <v>235</v>
      </c>
      <c r="F273" s="5" t="s">
        <v>222</v>
      </c>
      <c r="G273" s="6">
        <v>10359000</v>
      </c>
    </row>
    <row r="274" spans="2:7" ht="20.100000000000001" customHeight="1" x14ac:dyDescent="0.25">
      <c r="B274" s="117"/>
      <c r="C274" s="119"/>
      <c r="D274" s="119"/>
      <c r="E274" s="132"/>
      <c r="F274" s="5" t="s">
        <v>53</v>
      </c>
      <c r="G274" s="6">
        <v>9099000</v>
      </c>
    </row>
    <row r="275" spans="2:7" ht="20.100000000000001" customHeight="1" x14ac:dyDescent="0.25">
      <c r="B275" s="117"/>
      <c r="C275" s="119"/>
      <c r="D275" s="119"/>
      <c r="E275" s="132"/>
      <c r="F275" s="5" t="s">
        <v>145</v>
      </c>
      <c r="G275" s="6">
        <v>2110000</v>
      </c>
    </row>
    <row r="276" spans="2:7" ht="20.100000000000001" customHeight="1" x14ac:dyDescent="0.25">
      <c r="B276" s="117"/>
      <c r="C276" s="119"/>
      <c r="D276" s="119"/>
      <c r="E276" s="132"/>
      <c r="F276" s="5" t="s">
        <v>223</v>
      </c>
      <c r="G276" s="6">
        <v>9788000</v>
      </c>
    </row>
    <row r="277" spans="2:7" ht="20.100000000000001" customHeight="1" x14ac:dyDescent="0.25">
      <c r="B277" s="117"/>
      <c r="C277" s="119"/>
      <c r="D277" s="119"/>
      <c r="E277" s="132"/>
      <c r="F277" s="5" t="s">
        <v>224</v>
      </c>
      <c r="G277" s="6">
        <v>30035863.800000001</v>
      </c>
    </row>
    <row r="278" spans="2:7" ht="20.100000000000001" customHeight="1" x14ac:dyDescent="0.25">
      <c r="B278" s="117"/>
      <c r="C278" s="119"/>
      <c r="D278" s="122"/>
      <c r="E278" s="132"/>
      <c r="F278" s="5" t="s">
        <v>225</v>
      </c>
      <c r="G278" s="6">
        <v>7839000</v>
      </c>
    </row>
    <row r="279" spans="2:7" ht="20.100000000000001" customHeight="1" x14ac:dyDescent="0.25">
      <c r="B279" s="117"/>
      <c r="C279" s="119"/>
      <c r="D279" s="118" t="s">
        <v>233</v>
      </c>
      <c r="E279" s="132"/>
      <c r="F279" s="5" t="s">
        <v>222</v>
      </c>
      <c r="G279" s="6">
        <v>1151000</v>
      </c>
    </row>
    <row r="280" spans="2:7" ht="20.100000000000001" customHeight="1" x14ac:dyDescent="0.25">
      <c r="B280" s="117"/>
      <c r="C280" s="119"/>
      <c r="D280" s="119"/>
      <c r="E280" s="132"/>
      <c r="F280" s="5" t="s">
        <v>53</v>
      </c>
      <c r="G280" s="6">
        <v>1011000</v>
      </c>
    </row>
    <row r="281" spans="2:7" ht="20.100000000000001" customHeight="1" x14ac:dyDescent="0.25">
      <c r="B281" s="117"/>
      <c r="C281" s="119"/>
      <c r="D281" s="119"/>
      <c r="E281" s="132"/>
      <c r="F281" s="5">
        <v>165</v>
      </c>
      <c r="G281" s="6">
        <v>1322000</v>
      </c>
    </row>
    <row r="282" spans="2:7" ht="20.100000000000001" customHeight="1" x14ac:dyDescent="0.25">
      <c r="B282" s="117"/>
      <c r="C282" s="119"/>
      <c r="D282" s="119"/>
      <c r="E282" s="132"/>
      <c r="F282" s="5">
        <v>166</v>
      </c>
      <c r="G282" s="6">
        <v>3337318.2</v>
      </c>
    </row>
    <row r="283" spans="2:7" ht="20.100000000000001" customHeight="1" x14ac:dyDescent="0.25">
      <c r="B283" s="117"/>
      <c r="C283" s="119"/>
      <c r="D283" s="122"/>
      <c r="E283" s="133"/>
      <c r="F283" s="5">
        <v>167</v>
      </c>
      <c r="G283" s="6">
        <v>871000</v>
      </c>
    </row>
    <row r="284" spans="2:7" ht="20.100000000000001" customHeight="1" x14ac:dyDescent="0.25">
      <c r="B284" s="118" t="s">
        <v>114</v>
      </c>
      <c r="C284" s="118">
        <v>4</v>
      </c>
      <c r="D284" s="118" t="s">
        <v>143</v>
      </c>
      <c r="E284" s="127" t="s">
        <v>144</v>
      </c>
      <c r="F284" s="5" t="s">
        <v>145</v>
      </c>
      <c r="G284" s="6">
        <v>62114377</v>
      </c>
    </row>
    <row r="285" spans="2:7" ht="20.100000000000001" customHeight="1" x14ac:dyDescent="0.25">
      <c r="B285" s="119"/>
      <c r="C285" s="119"/>
      <c r="D285" s="119"/>
      <c r="E285" s="127"/>
      <c r="F285" s="5" t="s">
        <v>146</v>
      </c>
      <c r="G285" s="6">
        <v>54768336</v>
      </c>
    </row>
    <row r="286" spans="2:7" ht="20.100000000000001" customHeight="1" x14ac:dyDescent="0.25">
      <c r="B286" s="119"/>
      <c r="C286" s="119"/>
      <c r="D286" s="119"/>
      <c r="E286" s="127"/>
      <c r="F286" s="5" t="s">
        <v>147</v>
      </c>
      <c r="G286" s="6">
        <v>27488127</v>
      </c>
    </row>
    <row r="287" spans="2:7" ht="20.100000000000001" customHeight="1" x14ac:dyDescent="0.25">
      <c r="B287" s="119"/>
      <c r="C287" s="119"/>
      <c r="D287" s="80" t="s">
        <v>149</v>
      </c>
      <c r="E287" s="83" t="s">
        <v>144</v>
      </c>
      <c r="F287" s="5" t="s">
        <v>147</v>
      </c>
      <c r="G287" s="6">
        <v>2549999</v>
      </c>
    </row>
    <row r="288" spans="2:7" ht="20.100000000000001" customHeight="1" x14ac:dyDescent="0.25">
      <c r="B288" s="119"/>
      <c r="C288" s="119"/>
      <c r="D288" s="80" t="s">
        <v>152</v>
      </c>
      <c r="E288" s="83" t="s">
        <v>144</v>
      </c>
      <c r="F288" s="5" t="s">
        <v>148</v>
      </c>
      <c r="G288" s="6">
        <v>5828915</v>
      </c>
    </row>
    <row r="289" spans="2:7" ht="20.100000000000001" customHeight="1" x14ac:dyDescent="0.25">
      <c r="B289" s="119"/>
      <c r="C289" s="119"/>
      <c r="D289" s="80" t="s">
        <v>155</v>
      </c>
      <c r="E289" s="83" t="s">
        <v>151</v>
      </c>
      <c r="F289" s="5" t="s">
        <v>150</v>
      </c>
      <c r="G289" s="6">
        <v>700000</v>
      </c>
    </row>
    <row r="290" spans="2:7" ht="20.100000000000001" customHeight="1" x14ac:dyDescent="0.25">
      <c r="B290" s="119"/>
      <c r="C290" s="119"/>
      <c r="D290" s="118" t="s">
        <v>158</v>
      </c>
      <c r="E290" s="128" t="s">
        <v>153</v>
      </c>
      <c r="F290" s="5" t="s">
        <v>147</v>
      </c>
      <c r="G290" s="6">
        <v>3000000</v>
      </c>
    </row>
    <row r="291" spans="2:7" ht="20.100000000000001" customHeight="1" x14ac:dyDescent="0.25">
      <c r="B291" s="119"/>
      <c r="C291" s="119"/>
      <c r="D291" s="122"/>
      <c r="E291" s="129"/>
      <c r="F291" s="5" t="s">
        <v>154</v>
      </c>
      <c r="G291" s="6">
        <v>43388764</v>
      </c>
    </row>
    <row r="292" spans="2:7" ht="20.100000000000001" customHeight="1" x14ac:dyDescent="0.25">
      <c r="B292" s="119"/>
      <c r="C292" s="119"/>
      <c r="D292" s="80" t="s">
        <v>366</v>
      </c>
      <c r="E292" s="83" t="s">
        <v>153</v>
      </c>
      <c r="F292" s="5" t="s">
        <v>157</v>
      </c>
      <c r="G292" s="6">
        <v>18000000</v>
      </c>
    </row>
    <row r="293" spans="2:7" ht="20.100000000000001" customHeight="1" x14ac:dyDescent="0.25">
      <c r="B293" s="119"/>
      <c r="C293" s="119"/>
      <c r="D293" s="118" t="s">
        <v>367</v>
      </c>
      <c r="E293" s="128" t="s">
        <v>156</v>
      </c>
      <c r="F293" s="5" t="s">
        <v>159</v>
      </c>
      <c r="G293" s="6">
        <v>4718840</v>
      </c>
    </row>
    <row r="294" spans="2:7" ht="20.100000000000001" customHeight="1" x14ac:dyDescent="0.25">
      <c r="B294" s="119"/>
      <c r="C294" s="119"/>
      <c r="D294" s="122"/>
      <c r="E294" s="129"/>
      <c r="F294" s="5" t="s">
        <v>160</v>
      </c>
      <c r="G294" s="6">
        <v>9793160</v>
      </c>
    </row>
    <row r="295" spans="2:7" ht="20.100000000000001" customHeight="1" x14ac:dyDescent="0.25">
      <c r="B295" s="119"/>
      <c r="C295" s="119"/>
      <c r="D295" s="118" t="s">
        <v>164</v>
      </c>
      <c r="E295" s="128" t="s">
        <v>156</v>
      </c>
      <c r="F295" s="5" t="s">
        <v>159</v>
      </c>
      <c r="G295" s="6">
        <v>156160</v>
      </c>
    </row>
    <row r="296" spans="2:7" ht="20.100000000000001" customHeight="1" x14ac:dyDescent="0.25">
      <c r="B296" s="119"/>
      <c r="C296" s="119"/>
      <c r="D296" s="122"/>
      <c r="E296" s="129"/>
      <c r="F296" s="5" t="s">
        <v>160</v>
      </c>
      <c r="G296" s="6">
        <v>331840</v>
      </c>
    </row>
    <row r="297" spans="2:7" ht="20.100000000000001" customHeight="1" x14ac:dyDescent="0.25">
      <c r="B297" s="119"/>
      <c r="C297" s="119"/>
      <c r="D297" s="118" t="s">
        <v>165</v>
      </c>
      <c r="E297" s="128" t="s">
        <v>161</v>
      </c>
      <c r="F297" s="5" t="s">
        <v>162</v>
      </c>
      <c r="G297" s="6">
        <v>53820979</v>
      </c>
    </row>
    <row r="298" spans="2:7" ht="20.100000000000001" customHeight="1" x14ac:dyDescent="0.25">
      <c r="B298" s="119"/>
      <c r="C298" s="119"/>
      <c r="D298" s="122"/>
      <c r="E298" s="129"/>
      <c r="F298" s="5" t="s">
        <v>163</v>
      </c>
      <c r="G298" s="6">
        <v>22286011</v>
      </c>
    </row>
    <row r="299" spans="2:7" ht="20.100000000000001" customHeight="1" x14ac:dyDescent="0.25">
      <c r="B299" s="119"/>
      <c r="C299" s="119"/>
      <c r="D299" s="118" t="s">
        <v>168</v>
      </c>
      <c r="E299" s="128" t="s">
        <v>161</v>
      </c>
      <c r="F299" s="5" t="s">
        <v>162</v>
      </c>
      <c r="G299" s="6">
        <v>7200000</v>
      </c>
    </row>
    <row r="300" spans="2:7" ht="20.100000000000001" customHeight="1" x14ac:dyDescent="0.25">
      <c r="B300" s="119"/>
      <c r="C300" s="119"/>
      <c r="D300" s="122"/>
      <c r="E300" s="129"/>
      <c r="F300" s="5" t="s">
        <v>163</v>
      </c>
      <c r="G300" s="6">
        <v>2800000</v>
      </c>
    </row>
    <row r="301" spans="2:7" ht="20.100000000000001" customHeight="1" x14ac:dyDescent="0.25">
      <c r="B301" s="119"/>
      <c r="C301" s="119"/>
      <c r="D301" s="118" t="s">
        <v>170</v>
      </c>
      <c r="E301" s="128" t="s">
        <v>161</v>
      </c>
      <c r="F301" s="5" t="s">
        <v>167</v>
      </c>
      <c r="G301" s="6">
        <v>300000</v>
      </c>
    </row>
    <row r="302" spans="2:7" ht="20.100000000000001" customHeight="1" x14ac:dyDescent="0.25">
      <c r="B302" s="119"/>
      <c r="C302" s="119"/>
      <c r="D302" s="122"/>
      <c r="E302" s="129"/>
      <c r="F302" s="5" t="s">
        <v>163</v>
      </c>
      <c r="G302" s="6">
        <v>244760</v>
      </c>
    </row>
    <row r="303" spans="2:7" ht="20.100000000000001" customHeight="1" x14ac:dyDescent="0.25">
      <c r="B303" s="119"/>
      <c r="C303" s="119"/>
      <c r="D303" s="80" t="s">
        <v>172</v>
      </c>
      <c r="E303" s="83" t="s">
        <v>166</v>
      </c>
      <c r="F303" s="5" t="s">
        <v>169</v>
      </c>
      <c r="G303" s="6">
        <v>40481085</v>
      </c>
    </row>
    <row r="304" spans="2:7" ht="20.100000000000001" customHeight="1" x14ac:dyDescent="0.25">
      <c r="B304" s="119"/>
      <c r="C304" s="119"/>
      <c r="D304" s="80" t="s">
        <v>368</v>
      </c>
      <c r="E304" s="83" t="s">
        <v>166</v>
      </c>
      <c r="F304" s="5" t="s">
        <v>171</v>
      </c>
      <c r="G304" s="6">
        <v>818000</v>
      </c>
    </row>
    <row r="305" spans="2:7" ht="20.100000000000001" customHeight="1" x14ac:dyDescent="0.25">
      <c r="B305" s="119"/>
      <c r="C305" s="119"/>
      <c r="D305" s="80" t="s">
        <v>369</v>
      </c>
      <c r="E305" s="83" t="s">
        <v>166</v>
      </c>
      <c r="F305" s="5" t="s">
        <v>171</v>
      </c>
      <c r="G305" s="6">
        <v>2182000</v>
      </c>
    </row>
    <row r="306" spans="2:7" ht="20.100000000000001" customHeight="1" x14ac:dyDescent="0.25">
      <c r="B306" s="117" t="s">
        <v>115</v>
      </c>
      <c r="C306" s="118">
        <v>4</v>
      </c>
      <c r="D306" s="80" t="s">
        <v>173</v>
      </c>
      <c r="E306" s="83" t="s">
        <v>174</v>
      </c>
      <c r="F306" s="5" t="s">
        <v>175</v>
      </c>
      <c r="G306" s="6">
        <v>5070000</v>
      </c>
    </row>
    <row r="307" spans="2:7" ht="20.100000000000001" customHeight="1" x14ac:dyDescent="0.25">
      <c r="B307" s="117"/>
      <c r="C307" s="119"/>
      <c r="D307" s="80" t="s">
        <v>176</v>
      </c>
      <c r="E307" s="83" t="s">
        <v>178</v>
      </c>
      <c r="F307" s="5" t="s">
        <v>177</v>
      </c>
      <c r="G307" s="6">
        <v>30000000</v>
      </c>
    </row>
    <row r="308" spans="2:7" ht="20.100000000000001" customHeight="1" x14ac:dyDescent="0.25">
      <c r="B308" s="117"/>
      <c r="C308" s="119"/>
      <c r="D308" s="80" t="s">
        <v>179</v>
      </c>
      <c r="E308" s="83" t="s">
        <v>178</v>
      </c>
      <c r="F308" s="5" t="s">
        <v>177</v>
      </c>
      <c r="G308" s="6">
        <v>4348000</v>
      </c>
    </row>
    <row r="309" spans="2:7" ht="20.100000000000001" customHeight="1" x14ac:dyDescent="0.25">
      <c r="B309" s="117"/>
      <c r="C309" s="119"/>
      <c r="D309" s="118" t="s">
        <v>180</v>
      </c>
      <c r="E309" s="128" t="s">
        <v>178</v>
      </c>
      <c r="F309" s="5" t="s">
        <v>181</v>
      </c>
      <c r="G309" s="6">
        <v>6880500</v>
      </c>
    </row>
    <row r="310" spans="2:7" ht="20.100000000000001" customHeight="1" x14ac:dyDescent="0.25">
      <c r="B310" s="117"/>
      <c r="C310" s="119"/>
      <c r="D310" s="122"/>
      <c r="E310" s="129"/>
      <c r="F310" s="5" t="s">
        <v>182</v>
      </c>
      <c r="G310" s="6">
        <v>40038625</v>
      </c>
    </row>
    <row r="311" spans="2:7" ht="20.100000000000001" customHeight="1" x14ac:dyDescent="0.25">
      <c r="B311" s="117"/>
      <c r="C311" s="119"/>
      <c r="D311" s="80" t="s">
        <v>183</v>
      </c>
      <c r="E311" s="83" t="s">
        <v>178</v>
      </c>
      <c r="F311" s="5" t="s">
        <v>177</v>
      </c>
      <c r="G311" s="6">
        <v>6000000</v>
      </c>
    </row>
    <row r="312" spans="2:7" ht="20.100000000000001" customHeight="1" x14ac:dyDescent="0.25">
      <c r="B312" s="117"/>
      <c r="C312" s="119"/>
      <c r="D312" s="80" t="s">
        <v>184</v>
      </c>
      <c r="E312" s="83" t="s">
        <v>185</v>
      </c>
      <c r="F312" s="5" t="s">
        <v>186</v>
      </c>
      <c r="G312" s="6">
        <v>13000000</v>
      </c>
    </row>
    <row r="313" spans="2:7" ht="20.100000000000001" customHeight="1" x14ac:dyDescent="0.25">
      <c r="B313" s="117"/>
      <c r="C313" s="119"/>
      <c r="D313" s="80" t="s">
        <v>187</v>
      </c>
      <c r="E313" s="83" t="s">
        <v>185</v>
      </c>
      <c r="F313" s="5" t="s">
        <v>188</v>
      </c>
      <c r="G313" s="6">
        <v>29257088</v>
      </c>
    </row>
    <row r="314" spans="2:7" ht="20.100000000000001" customHeight="1" x14ac:dyDescent="0.25">
      <c r="B314" s="117"/>
      <c r="C314" s="119"/>
      <c r="D314" s="118" t="s">
        <v>190</v>
      </c>
      <c r="E314" s="128" t="s">
        <v>185</v>
      </c>
      <c r="F314" s="5" t="s">
        <v>188</v>
      </c>
      <c r="G314" s="6">
        <v>65000000</v>
      </c>
    </row>
    <row r="315" spans="2:7" ht="20.100000000000001" customHeight="1" x14ac:dyDescent="0.25">
      <c r="B315" s="117"/>
      <c r="C315" s="119"/>
      <c r="D315" s="122"/>
      <c r="E315" s="129"/>
      <c r="F315" s="5" t="s">
        <v>191</v>
      </c>
      <c r="G315" s="6">
        <v>5000000</v>
      </c>
    </row>
    <row r="316" spans="2:7" ht="20.100000000000001" customHeight="1" x14ac:dyDescent="0.25">
      <c r="B316" s="117"/>
      <c r="C316" s="119"/>
      <c r="D316" s="80" t="s">
        <v>192</v>
      </c>
      <c r="E316" s="83" t="s">
        <v>185</v>
      </c>
      <c r="F316" s="5" t="s">
        <v>188</v>
      </c>
      <c r="G316" s="6">
        <v>5600000</v>
      </c>
    </row>
    <row r="317" spans="2:7" ht="20.100000000000001" customHeight="1" x14ac:dyDescent="0.25">
      <c r="B317" s="117"/>
      <c r="C317" s="119"/>
      <c r="D317" s="118" t="s">
        <v>193</v>
      </c>
      <c r="E317" s="128" t="s">
        <v>185</v>
      </c>
      <c r="F317" s="5" t="s">
        <v>186</v>
      </c>
      <c r="G317" s="6">
        <v>2000000</v>
      </c>
    </row>
    <row r="318" spans="2:7" ht="20.100000000000001" customHeight="1" x14ac:dyDescent="0.25">
      <c r="B318" s="117"/>
      <c r="C318" s="119"/>
      <c r="D318" s="119"/>
      <c r="E318" s="134"/>
      <c r="F318" s="5" t="s">
        <v>188</v>
      </c>
      <c r="G318" s="6">
        <v>27400000</v>
      </c>
    </row>
    <row r="319" spans="2:7" ht="20.100000000000001" customHeight="1" x14ac:dyDescent="0.25">
      <c r="B319" s="117"/>
      <c r="C319" s="119"/>
      <c r="D319" s="80" t="s">
        <v>194</v>
      </c>
      <c r="E319" s="83" t="s">
        <v>189</v>
      </c>
      <c r="F319" s="5" t="s">
        <v>191</v>
      </c>
      <c r="G319" s="6">
        <v>25799970</v>
      </c>
    </row>
    <row r="320" spans="2:7" ht="20.100000000000001" customHeight="1" x14ac:dyDescent="0.25">
      <c r="B320" s="117"/>
      <c r="C320" s="119"/>
      <c r="D320" s="80" t="s">
        <v>195</v>
      </c>
      <c r="E320" s="83" t="s">
        <v>189</v>
      </c>
      <c r="F320" s="5" t="s">
        <v>191</v>
      </c>
      <c r="G320" s="6">
        <v>3000000</v>
      </c>
    </row>
    <row r="321" spans="2:7" ht="20.100000000000001" customHeight="1" x14ac:dyDescent="0.25">
      <c r="B321" s="118" t="s">
        <v>116</v>
      </c>
      <c r="C321" s="106"/>
      <c r="D321" s="118" t="s">
        <v>327</v>
      </c>
      <c r="E321" s="107"/>
      <c r="F321" s="5" t="s">
        <v>265</v>
      </c>
      <c r="G321" s="6">
        <v>10000</v>
      </c>
    </row>
    <row r="322" spans="2:7" ht="20.100000000000001" customHeight="1" x14ac:dyDescent="0.25">
      <c r="B322" s="119"/>
      <c r="C322" s="119"/>
      <c r="D322" s="119"/>
      <c r="E322" s="119"/>
      <c r="F322" s="5" t="s">
        <v>280</v>
      </c>
      <c r="G322" s="6">
        <v>2098253</v>
      </c>
    </row>
    <row r="323" spans="2:7" ht="20.100000000000001" customHeight="1" x14ac:dyDescent="0.25">
      <c r="B323" s="119"/>
      <c r="C323" s="119"/>
      <c r="D323" s="119"/>
      <c r="E323" s="119"/>
      <c r="F323" s="5" t="s">
        <v>328</v>
      </c>
      <c r="G323" s="6">
        <v>3000000</v>
      </c>
    </row>
    <row r="324" spans="2:7" ht="20.100000000000001" customHeight="1" x14ac:dyDescent="0.25">
      <c r="B324" s="119"/>
      <c r="C324" s="119"/>
      <c r="D324" s="119"/>
      <c r="E324" s="119"/>
      <c r="F324" s="5" t="s">
        <v>281</v>
      </c>
      <c r="G324" s="6">
        <v>15314124</v>
      </c>
    </row>
    <row r="325" spans="2:7" ht="20.100000000000001" customHeight="1" x14ac:dyDescent="0.25">
      <c r="B325" s="119"/>
      <c r="C325" s="119"/>
      <c r="D325" s="119"/>
      <c r="E325" s="119"/>
      <c r="F325" s="5" t="s">
        <v>282</v>
      </c>
      <c r="G325" s="6">
        <v>5098253</v>
      </c>
    </row>
    <row r="326" spans="2:7" ht="20.100000000000001" customHeight="1" x14ac:dyDescent="0.25">
      <c r="B326" s="119"/>
      <c r="C326" s="119"/>
      <c r="D326" s="119"/>
      <c r="E326" s="119"/>
      <c r="F326" s="5" t="s">
        <v>283</v>
      </c>
      <c r="G326" s="6">
        <v>5098253</v>
      </c>
    </row>
    <row r="327" spans="2:7" ht="20.100000000000001" customHeight="1" x14ac:dyDescent="0.25">
      <c r="B327" s="119"/>
      <c r="C327" s="119"/>
      <c r="D327" s="119"/>
      <c r="E327" s="119"/>
      <c r="F327" s="5" t="s">
        <v>284</v>
      </c>
      <c r="G327" s="6">
        <v>5098253</v>
      </c>
    </row>
    <row r="328" spans="2:7" ht="20.100000000000001" customHeight="1" x14ac:dyDescent="0.25">
      <c r="B328" s="119"/>
      <c r="C328" s="119"/>
      <c r="D328" s="119"/>
      <c r="E328" s="119"/>
      <c r="F328" s="5" t="s">
        <v>285</v>
      </c>
      <c r="G328" s="6">
        <v>53822666</v>
      </c>
    </row>
    <row r="329" spans="2:7" ht="20.100000000000001" customHeight="1" x14ac:dyDescent="0.25">
      <c r="B329" s="119"/>
      <c r="C329" s="119"/>
      <c r="D329" s="119"/>
      <c r="E329" s="119"/>
      <c r="F329" s="5" t="s">
        <v>286</v>
      </c>
      <c r="G329" s="6">
        <v>2098253</v>
      </c>
    </row>
    <row r="330" spans="2:7" ht="20.100000000000001" customHeight="1" x14ac:dyDescent="0.25">
      <c r="B330" s="119"/>
      <c r="C330" s="119"/>
      <c r="D330" s="119"/>
      <c r="E330" s="119"/>
      <c r="F330" s="5" t="s">
        <v>330</v>
      </c>
      <c r="G330" s="6">
        <v>3000000</v>
      </c>
    </row>
    <row r="331" spans="2:7" ht="20.100000000000001" customHeight="1" x14ac:dyDescent="0.25">
      <c r="B331" s="119"/>
      <c r="C331" s="119"/>
      <c r="D331" s="119"/>
      <c r="E331" s="119"/>
      <c r="F331" s="5" t="s">
        <v>288</v>
      </c>
      <c r="G331" s="6">
        <v>1635066</v>
      </c>
    </row>
    <row r="332" spans="2:7" ht="20.100000000000001" customHeight="1" x14ac:dyDescent="0.25">
      <c r="B332" s="119"/>
      <c r="C332" s="119"/>
      <c r="D332" s="119"/>
      <c r="E332" s="119"/>
      <c r="F332" s="5" t="s">
        <v>289</v>
      </c>
      <c r="G332" s="6">
        <v>2162604</v>
      </c>
    </row>
    <row r="333" spans="2:7" ht="20.100000000000001" customHeight="1" x14ac:dyDescent="0.25">
      <c r="B333" s="119"/>
      <c r="C333" s="119"/>
      <c r="D333" s="122"/>
      <c r="E333" s="119"/>
      <c r="F333" s="5" t="s">
        <v>331</v>
      </c>
      <c r="G333" s="6">
        <v>3000000</v>
      </c>
    </row>
    <row r="334" spans="2:7" ht="20.100000000000001" customHeight="1" x14ac:dyDescent="0.25">
      <c r="B334" s="119"/>
      <c r="C334" s="119"/>
      <c r="D334" s="120" t="s">
        <v>332</v>
      </c>
      <c r="E334" s="119"/>
      <c r="F334" s="5" t="s">
        <v>247</v>
      </c>
      <c r="G334" s="6">
        <v>6797670</v>
      </c>
    </row>
    <row r="335" spans="2:7" ht="20.100000000000001" customHeight="1" x14ac:dyDescent="0.25">
      <c r="B335" s="119"/>
      <c r="C335" s="119"/>
      <c r="D335" s="121"/>
      <c r="E335" s="119"/>
      <c r="F335" s="5" t="s">
        <v>252</v>
      </c>
      <c r="G335" s="6">
        <v>3398835</v>
      </c>
    </row>
    <row r="336" spans="2:7" ht="20.100000000000001" customHeight="1" x14ac:dyDescent="0.25">
      <c r="B336" s="119"/>
      <c r="C336" s="119"/>
      <c r="D336" s="121"/>
      <c r="E336" s="119"/>
      <c r="F336" s="5" t="s">
        <v>177</v>
      </c>
      <c r="G336" s="6">
        <v>9696506</v>
      </c>
    </row>
    <row r="337" spans="2:7" ht="20.100000000000001" customHeight="1" x14ac:dyDescent="0.25">
      <c r="B337" s="119"/>
      <c r="C337" s="119"/>
      <c r="D337" s="121"/>
      <c r="E337" s="119"/>
      <c r="F337" s="5" t="s">
        <v>188</v>
      </c>
      <c r="G337" s="6">
        <v>19722926</v>
      </c>
    </row>
    <row r="338" spans="2:7" ht="20.100000000000001" customHeight="1" x14ac:dyDescent="0.25">
      <c r="B338" s="119"/>
      <c r="C338" s="119"/>
      <c r="D338" s="121"/>
      <c r="E338" s="119"/>
      <c r="F338" s="5" t="s">
        <v>191</v>
      </c>
      <c r="G338" s="6">
        <v>23791846</v>
      </c>
    </row>
    <row r="339" spans="2:7" ht="20.100000000000001" customHeight="1" x14ac:dyDescent="0.25">
      <c r="B339" s="119"/>
      <c r="C339" s="119"/>
      <c r="D339" s="118" t="s">
        <v>236</v>
      </c>
      <c r="E339" s="119"/>
      <c r="F339" s="5" t="s">
        <v>212</v>
      </c>
      <c r="G339" s="6">
        <v>1601174</v>
      </c>
    </row>
    <row r="340" spans="2:7" ht="20.100000000000001" customHeight="1" x14ac:dyDescent="0.25">
      <c r="B340" s="119"/>
      <c r="C340" s="119"/>
      <c r="D340" s="119"/>
      <c r="E340" s="119"/>
      <c r="F340" s="5" t="s">
        <v>213</v>
      </c>
      <c r="G340" s="6">
        <v>41319872</v>
      </c>
    </row>
    <row r="341" spans="2:7" ht="20.100000000000001" customHeight="1" x14ac:dyDescent="0.25">
      <c r="B341" s="119"/>
      <c r="C341" s="119"/>
      <c r="D341" s="119"/>
      <c r="E341" s="119"/>
      <c r="F341" s="5" t="s">
        <v>214</v>
      </c>
      <c r="G341" s="6">
        <v>381658</v>
      </c>
    </row>
    <row r="342" spans="2:7" ht="20.100000000000001" customHeight="1" x14ac:dyDescent="0.25">
      <c r="B342" s="119"/>
      <c r="C342" s="119"/>
      <c r="D342" s="119"/>
      <c r="E342" s="119"/>
      <c r="F342" s="5" t="s">
        <v>216</v>
      </c>
      <c r="G342" s="6">
        <v>350391</v>
      </c>
    </row>
    <row r="343" spans="2:7" ht="20.100000000000001" customHeight="1" x14ac:dyDescent="0.25">
      <c r="B343" s="119"/>
      <c r="C343" s="119"/>
      <c r="D343" s="119"/>
      <c r="E343" s="119"/>
      <c r="F343" s="5" t="s">
        <v>346</v>
      </c>
      <c r="G343" s="6">
        <v>9500000</v>
      </c>
    </row>
    <row r="344" spans="2:7" ht="20.100000000000001" customHeight="1" x14ac:dyDescent="0.25">
      <c r="B344" s="119"/>
      <c r="C344" s="119"/>
      <c r="D344" s="119"/>
      <c r="E344" s="119"/>
      <c r="F344" s="5" t="s">
        <v>347</v>
      </c>
      <c r="G344" s="6">
        <v>2395923</v>
      </c>
    </row>
    <row r="345" spans="2:7" ht="20.100000000000001" customHeight="1" x14ac:dyDescent="0.25">
      <c r="B345" s="119"/>
      <c r="C345" s="119"/>
      <c r="D345" s="119"/>
      <c r="E345" s="119"/>
      <c r="F345" s="5" t="s">
        <v>222</v>
      </c>
      <c r="G345" s="6">
        <v>14500000</v>
      </c>
    </row>
    <row r="346" spans="2:7" ht="20.100000000000001" customHeight="1" x14ac:dyDescent="0.25">
      <c r="B346" s="119"/>
      <c r="C346" s="119"/>
      <c r="D346" s="119"/>
      <c r="E346" s="119"/>
      <c r="F346" s="5" t="s">
        <v>349</v>
      </c>
      <c r="G346" s="6">
        <v>398835</v>
      </c>
    </row>
    <row r="347" spans="2:7" ht="20.100000000000001" customHeight="1" x14ac:dyDescent="0.25">
      <c r="B347" s="119"/>
      <c r="C347" s="96"/>
      <c r="D347" s="118" t="s">
        <v>442</v>
      </c>
      <c r="E347" s="96"/>
      <c r="F347" s="102" t="s">
        <v>44</v>
      </c>
      <c r="G347" s="6">
        <v>3500000</v>
      </c>
    </row>
    <row r="348" spans="2:7" ht="20.100000000000001" customHeight="1" x14ac:dyDescent="0.25">
      <c r="B348" s="119"/>
      <c r="C348" s="96"/>
      <c r="D348" s="119"/>
      <c r="E348" s="96"/>
      <c r="F348" s="102" t="s">
        <v>315</v>
      </c>
      <c r="G348" s="6">
        <v>2794759</v>
      </c>
    </row>
    <row r="349" spans="2:7" ht="20.100000000000001" customHeight="1" x14ac:dyDescent="0.25">
      <c r="B349" s="119"/>
      <c r="C349" s="96"/>
      <c r="D349" s="119"/>
      <c r="E349" s="96"/>
      <c r="F349" s="102" t="s">
        <v>316</v>
      </c>
      <c r="G349" s="6">
        <v>5000000</v>
      </c>
    </row>
    <row r="350" spans="2:7" ht="20.100000000000001" customHeight="1" x14ac:dyDescent="0.25">
      <c r="B350" s="119"/>
      <c r="C350" s="96"/>
      <c r="D350" s="122"/>
      <c r="E350" s="96"/>
      <c r="F350" s="102" t="s">
        <v>54</v>
      </c>
      <c r="G350" s="6">
        <v>4000000</v>
      </c>
    </row>
    <row r="351" spans="2:7" ht="20.100000000000001" customHeight="1" x14ac:dyDescent="0.25">
      <c r="B351" s="119"/>
      <c r="C351" s="96"/>
      <c r="D351" s="118" t="s">
        <v>443</v>
      </c>
      <c r="E351" s="96"/>
      <c r="F351" s="102" t="s">
        <v>241</v>
      </c>
      <c r="G351" s="6">
        <v>1699418</v>
      </c>
    </row>
    <row r="352" spans="2:7" ht="20.100000000000001" customHeight="1" x14ac:dyDescent="0.25">
      <c r="B352" s="119"/>
      <c r="C352" s="96"/>
      <c r="D352" s="122"/>
      <c r="E352" s="96"/>
      <c r="F352" s="102" t="s">
        <v>329</v>
      </c>
      <c r="G352" s="6">
        <v>13595341</v>
      </c>
    </row>
    <row r="353" spans="2:7" ht="20.100000000000001" customHeight="1" x14ac:dyDescent="0.25">
      <c r="B353" s="119"/>
      <c r="C353" s="96"/>
      <c r="D353" s="118" t="s">
        <v>448</v>
      </c>
      <c r="E353" s="96"/>
      <c r="F353" s="102" t="s">
        <v>264</v>
      </c>
      <c r="G353" s="97">
        <v>4950874</v>
      </c>
    </row>
    <row r="354" spans="2:7" ht="20.100000000000001" customHeight="1" x14ac:dyDescent="0.25">
      <c r="B354" s="119"/>
      <c r="C354" s="96"/>
      <c r="D354" s="119"/>
      <c r="E354" s="96"/>
      <c r="F354" s="102" t="s">
        <v>265</v>
      </c>
      <c r="G354" s="97">
        <v>4950873</v>
      </c>
    </row>
    <row r="355" spans="2:7" ht="20.100000000000001" customHeight="1" x14ac:dyDescent="0.25">
      <c r="B355" s="119"/>
      <c r="C355" s="96"/>
      <c r="D355" s="119"/>
      <c r="E355" s="96"/>
      <c r="F355" s="102" t="s">
        <v>266</v>
      </c>
      <c r="G355" s="97">
        <v>34063209</v>
      </c>
    </row>
    <row r="356" spans="2:7" ht="20.100000000000001" customHeight="1" x14ac:dyDescent="0.25">
      <c r="B356" s="119"/>
      <c r="C356" s="96"/>
      <c r="D356" s="119"/>
      <c r="E356" s="96"/>
      <c r="F356" s="102" t="s">
        <v>267</v>
      </c>
      <c r="G356" s="97">
        <v>3448511</v>
      </c>
    </row>
    <row r="357" spans="2:7" ht="20.100000000000001" customHeight="1" x14ac:dyDescent="0.25">
      <c r="B357" s="119"/>
      <c r="C357" s="96"/>
      <c r="D357" s="119"/>
      <c r="E357" s="96"/>
      <c r="F357" s="102" t="s">
        <v>268</v>
      </c>
      <c r="G357" s="97">
        <v>6000000</v>
      </c>
    </row>
    <row r="358" spans="2:7" ht="20.100000000000001" customHeight="1" x14ac:dyDescent="0.25">
      <c r="B358" s="119"/>
      <c r="C358" s="96"/>
      <c r="D358" s="119"/>
      <c r="E358" s="96"/>
      <c r="F358" s="102" t="s">
        <v>269</v>
      </c>
      <c r="G358" s="97">
        <v>6000000</v>
      </c>
    </row>
    <row r="359" spans="2:7" ht="20.100000000000001" customHeight="1" x14ac:dyDescent="0.25">
      <c r="B359" s="119"/>
      <c r="C359" s="96"/>
      <c r="D359" s="119"/>
      <c r="E359" s="96"/>
      <c r="F359" s="102" t="s">
        <v>270</v>
      </c>
      <c r="G359" s="97">
        <v>60241</v>
      </c>
    </row>
    <row r="360" spans="2:7" ht="20.100000000000001" customHeight="1" x14ac:dyDescent="0.25">
      <c r="B360" s="119"/>
      <c r="C360" s="96"/>
      <c r="D360" s="119"/>
      <c r="E360" s="96"/>
      <c r="F360" s="102" t="s">
        <v>271</v>
      </c>
      <c r="G360" s="97">
        <v>497172</v>
      </c>
    </row>
    <row r="361" spans="2:7" ht="20.100000000000001" customHeight="1" x14ac:dyDescent="0.25">
      <c r="B361" s="119"/>
      <c r="C361" s="96"/>
      <c r="D361" s="119"/>
      <c r="E361" s="96"/>
      <c r="F361" s="102" t="s">
        <v>272</v>
      </c>
      <c r="G361" s="97">
        <v>7463398</v>
      </c>
    </row>
    <row r="362" spans="2:7" ht="20.100000000000001" customHeight="1" x14ac:dyDescent="0.25">
      <c r="B362" s="119"/>
      <c r="C362" s="96"/>
      <c r="D362" s="119"/>
      <c r="E362" s="96"/>
      <c r="F362" s="102" t="s">
        <v>273</v>
      </c>
      <c r="G362" s="97">
        <v>7000000</v>
      </c>
    </row>
    <row r="363" spans="2:7" ht="20.100000000000001" customHeight="1" x14ac:dyDescent="0.25">
      <c r="B363" s="119"/>
      <c r="C363" s="96"/>
      <c r="D363" s="119"/>
      <c r="E363" s="96"/>
      <c r="F363" s="102" t="s">
        <v>274</v>
      </c>
      <c r="G363" s="97">
        <v>8000000</v>
      </c>
    </row>
    <row r="364" spans="2:7" ht="20.100000000000001" customHeight="1" x14ac:dyDescent="0.25">
      <c r="B364" s="119"/>
      <c r="C364" s="96"/>
      <c r="D364" s="119"/>
      <c r="E364" s="96"/>
      <c r="F364" s="102" t="s">
        <v>275</v>
      </c>
      <c r="G364" s="97">
        <v>1328448</v>
      </c>
    </row>
    <row r="365" spans="2:7" ht="20.100000000000001" customHeight="1" x14ac:dyDescent="0.25">
      <c r="B365" s="119"/>
      <c r="C365" s="96"/>
      <c r="D365" s="119"/>
      <c r="E365" s="96"/>
      <c r="F365" s="102" t="s">
        <v>277</v>
      </c>
      <c r="G365" s="97">
        <v>4674829</v>
      </c>
    </row>
    <row r="366" spans="2:7" ht="20.100000000000001" customHeight="1" x14ac:dyDescent="0.25">
      <c r="B366" s="119"/>
      <c r="C366" s="96"/>
      <c r="D366" s="119"/>
      <c r="E366" s="96"/>
      <c r="F366" s="102" t="s">
        <v>278</v>
      </c>
      <c r="G366" s="97">
        <v>211712</v>
      </c>
    </row>
    <row r="367" spans="2:7" ht="20.100000000000001" customHeight="1" x14ac:dyDescent="0.25">
      <c r="B367" s="122"/>
      <c r="C367" s="96"/>
      <c r="D367" s="119"/>
      <c r="E367" s="96"/>
      <c r="F367" s="102" t="s">
        <v>279</v>
      </c>
      <c r="G367" s="97">
        <v>211712</v>
      </c>
    </row>
    <row r="368" spans="2:7" ht="20.100000000000001" customHeight="1" x14ac:dyDescent="0.25">
      <c r="B368" s="117" t="s">
        <v>117</v>
      </c>
      <c r="C368" s="118"/>
      <c r="D368" s="117" t="s">
        <v>324</v>
      </c>
      <c r="E368" s="118"/>
      <c r="F368" s="102" t="s">
        <v>320</v>
      </c>
      <c r="G368" s="90">
        <v>6800000</v>
      </c>
    </row>
    <row r="369" spans="2:7" ht="20.100000000000001" customHeight="1" x14ac:dyDescent="0.25">
      <c r="B369" s="117"/>
      <c r="C369" s="119"/>
      <c r="D369" s="117"/>
      <c r="E369" s="119"/>
      <c r="F369" s="102" t="s">
        <v>321</v>
      </c>
      <c r="G369" s="90">
        <v>60123786</v>
      </c>
    </row>
    <row r="370" spans="2:7" ht="20.100000000000001" customHeight="1" x14ac:dyDescent="0.25">
      <c r="B370" s="117"/>
      <c r="C370" s="119"/>
      <c r="D370" s="117"/>
      <c r="E370" s="119"/>
      <c r="F370" s="102" t="s">
        <v>322</v>
      </c>
      <c r="G370" s="90">
        <v>100000</v>
      </c>
    </row>
    <row r="371" spans="2:7" ht="20.100000000000001" customHeight="1" x14ac:dyDescent="0.25">
      <c r="B371" s="117"/>
      <c r="C371" s="122"/>
      <c r="D371" s="117"/>
      <c r="E371" s="122"/>
      <c r="F371" s="102" t="s">
        <v>323</v>
      </c>
      <c r="G371" s="90">
        <v>1500000</v>
      </c>
    </row>
    <row r="372" spans="2:7" ht="20.100000000000001" customHeight="1" x14ac:dyDescent="0.25">
      <c r="B372" s="117" t="s">
        <v>119</v>
      </c>
      <c r="C372" s="118"/>
      <c r="D372" s="117" t="s">
        <v>325</v>
      </c>
      <c r="E372" s="118"/>
      <c r="F372" s="102" t="s">
        <v>320</v>
      </c>
      <c r="G372" s="91">
        <v>50000</v>
      </c>
    </row>
    <row r="373" spans="2:7" ht="20.100000000000001" customHeight="1" x14ac:dyDescent="0.25">
      <c r="B373" s="117"/>
      <c r="C373" s="119"/>
      <c r="D373" s="117"/>
      <c r="E373" s="119"/>
      <c r="F373" s="102" t="s">
        <v>321</v>
      </c>
      <c r="G373" s="90">
        <v>24716519</v>
      </c>
    </row>
    <row r="374" spans="2:7" ht="20.100000000000001" customHeight="1" x14ac:dyDescent="0.25">
      <c r="B374" s="117"/>
      <c r="C374" s="119"/>
      <c r="D374" s="117"/>
      <c r="E374" s="119"/>
      <c r="F374" s="7" t="s">
        <v>322</v>
      </c>
      <c r="G374" s="90">
        <v>1400000</v>
      </c>
    </row>
    <row r="375" spans="2:7" ht="20.100000000000001" customHeight="1" x14ac:dyDescent="0.25">
      <c r="B375" s="117"/>
      <c r="C375" s="122"/>
      <c r="D375" s="117"/>
      <c r="E375" s="122"/>
      <c r="F375" s="7" t="s">
        <v>323</v>
      </c>
      <c r="G375" s="90">
        <v>500000</v>
      </c>
    </row>
    <row r="376" spans="2:7" ht="20.100000000000001" customHeight="1" x14ac:dyDescent="0.25">
      <c r="B376" s="117" t="s">
        <v>118</v>
      </c>
      <c r="C376" s="118"/>
      <c r="D376" s="117" t="s">
        <v>326</v>
      </c>
      <c r="E376" s="118"/>
      <c r="F376" s="7" t="s">
        <v>320</v>
      </c>
      <c r="G376" s="91">
        <v>150000</v>
      </c>
    </row>
    <row r="377" spans="2:7" ht="20.100000000000001" customHeight="1" x14ac:dyDescent="0.25">
      <c r="B377" s="117"/>
      <c r="C377" s="119"/>
      <c r="D377" s="117"/>
      <c r="E377" s="119"/>
      <c r="F377" s="7" t="s">
        <v>321</v>
      </c>
      <c r="G377" s="90">
        <v>14330911</v>
      </c>
    </row>
    <row r="378" spans="2:7" ht="20.100000000000001" customHeight="1" x14ac:dyDescent="0.25">
      <c r="B378" s="117"/>
      <c r="C378" s="119"/>
      <c r="D378" s="117"/>
      <c r="E378" s="119"/>
      <c r="F378" s="7" t="s">
        <v>322</v>
      </c>
      <c r="G378" s="90">
        <v>100000</v>
      </c>
    </row>
    <row r="379" spans="2:7" ht="20.100000000000001" customHeight="1" x14ac:dyDescent="0.25">
      <c r="B379" s="117"/>
      <c r="C379" s="122"/>
      <c r="D379" s="117"/>
      <c r="E379" s="122"/>
      <c r="F379" s="7" t="s">
        <v>323</v>
      </c>
      <c r="G379" s="90">
        <v>200000</v>
      </c>
    </row>
    <row r="380" spans="2:7" ht="20.100000000000001" customHeight="1" x14ac:dyDescent="0.25">
      <c r="B380" s="1"/>
      <c r="C380" s="1"/>
      <c r="E380" s="1"/>
      <c r="G380" s="94"/>
    </row>
    <row r="381" spans="2:7" ht="20.100000000000001" customHeight="1" x14ac:dyDescent="0.25">
      <c r="B381" s="1"/>
      <c r="C381" s="1"/>
      <c r="E381" s="1"/>
      <c r="G381" s="95"/>
    </row>
    <row r="382" spans="2:7" ht="20.100000000000001" customHeight="1" x14ac:dyDescent="0.25">
      <c r="B382" s="1"/>
      <c r="C382" s="1"/>
      <c r="E382" s="1"/>
      <c r="G382" s="94"/>
    </row>
    <row r="383" spans="2:7" ht="20.100000000000001" customHeight="1" x14ac:dyDescent="0.25">
      <c r="B383" s="1"/>
      <c r="C383" s="1"/>
      <c r="E383" s="1"/>
      <c r="G383" s="94"/>
    </row>
    <row r="384" spans="2:7" ht="20.100000000000001" customHeight="1" x14ac:dyDescent="0.25">
      <c r="B384" s="1"/>
      <c r="C384" s="1"/>
      <c r="E384" s="1"/>
      <c r="G384" s="94"/>
    </row>
    <row r="385" spans="2:7" ht="20.100000000000001" customHeight="1" x14ac:dyDescent="0.25">
      <c r="B385" s="1"/>
      <c r="C385" s="1"/>
      <c r="E385" s="1"/>
      <c r="G385" s="94"/>
    </row>
    <row r="386" spans="2:7" ht="20.100000000000001" customHeight="1" x14ac:dyDescent="0.25">
      <c r="B386" s="1"/>
      <c r="C386" s="1"/>
      <c r="E386" s="1"/>
      <c r="G386" s="94"/>
    </row>
    <row r="387" spans="2:7" ht="20.100000000000001" customHeight="1" x14ac:dyDescent="0.25">
      <c r="B387" s="1"/>
      <c r="C387" s="1"/>
      <c r="E387" s="1"/>
      <c r="G387" s="94"/>
    </row>
    <row r="388" spans="2:7" ht="20.100000000000001" customHeight="1" x14ac:dyDescent="0.25">
      <c r="B388" s="1"/>
      <c r="C388" s="1"/>
      <c r="E388" s="1"/>
      <c r="G388" s="94"/>
    </row>
    <row r="389" spans="2:7" ht="20.100000000000001" customHeight="1" x14ac:dyDescent="0.25">
      <c r="B389" s="1"/>
      <c r="C389" s="1"/>
      <c r="E389" s="1"/>
      <c r="G389" s="94"/>
    </row>
    <row r="390" spans="2:7" ht="20.100000000000001" customHeight="1" x14ac:dyDescent="0.25">
      <c r="B390" s="1"/>
      <c r="C390" s="1"/>
      <c r="E390" s="1"/>
      <c r="G390" s="94"/>
    </row>
    <row r="391" spans="2:7" ht="20.100000000000001" customHeight="1" x14ac:dyDescent="0.25">
      <c r="B391" s="1"/>
      <c r="C391" s="1"/>
      <c r="E391" s="1"/>
      <c r="G391" s="94"/>
    </row>
    <row r="392" spans="2:7" ht="20.100000000000001" customHeight="1" x14ac:dyDescent="0.25">
      <c r="B392" s="1"/>
      <c r="C392" s="1"/>
      <c r="E392" s="1"/>
      <c r="G392" s="94"/>
    </row>
    <row r="393" spans="2:7" ht="20.100000000000001" customHeight="1" x14ac:dyDescent="0.25">
      <c r="B393" s="1"/>
      <c r="C393" s="1"/>
      <c r="E393" s="1"/>
      <c r="G393" s="94"/>
    </row>
    <row r="394" spans="2:7" ht="20.100000000000001" customHeight="1" x14ac:dyDescent="0.25">
      <c r="B394" s="1"/>
      <c r="C394" s="1"/>
      <c r="E394" s="1"/>
      <c r="G394" s="94"/>
    </row>
    <row r="395" spans="2:7" ht="20.100000000000001" customHeight="1" x14ac:dyDescent="0.25">
      <c r="B395" s="1"/>
      <c r="C395" s="1"/>
      <c r="E395" s="1"/>
      <c r="G395" s="94"/>
    </row>
    <row r="396" spans="2:7" ht="20.100000000000001" customHeight="1" x14ac:dyDescent="0.25">
      <c r="B396" s="1"/>
      <c r="C396" s="1"/>
      <c r="E396" s="1"/>
      <c r="G396" s="94"/>
    </row>
    <row r="397" spans="2:7" ht="20.100000000000001" customHeight="1" x14ac:dyDescent="0.25">
      <c r="B397" s="1"/>
      <c r="C397" s="1"/>
      <c r="E397" s="1"/>
      <c r="G397" s="94"/>
    </row>
    <row r="398" spans="2:7" ht="20.100000000000001" customHeight="1" x14ac:dyDescent="0.25">
      <c r="B398" s="1"/>
      <c r="C398" s="1"/>
      <c r="E398" s="1"/>
      <c r="G398" s="94"/>
    </row>
    <row r="399" spans="2:7" ht="20.100000000000001" customHeight="1" x14ac:dyDescent="0.25">
      <c r="B399" s="1"/>
      <c r="C399" s="1"/>
      <c r="E399" s="1"/>
      <c r="G399" s="94"/>
    </row>
    <row r="400" spans="2:7" ht="20.100000000000001" customHeight="1" x14ac:dyDescent="0.25">
      <c r="B400" s="1"/>
      <c r="C400" s="1"/>
      <c r="E400" s="1"/>
      <c r="G400" s="94"/>
    </row>
    <row r="401" spans="2:7" ht="20.100000000000001" customHeight="1" x14ac:dyDescent="0.25">
      <c r="B401" s="1"/>
      <c r="C401" s="1"/>
      <c r="E401" s="1"/>
      <c r="G401" s="94"/>
    </row>
    <row r="402" spans="2:7" ht="20.100000000000001" customHeight="1" x14ac:dyDescent="0.25">
      <c r="B402" s="1"/>
      <c r="C402" s="1"/>
      <c r="E402" s="1"/>
      <c r="G402" s="94"/>
    </row>
    <row r="403" spans="2:7" ht="20.100000000000001" customHeight="1" x14ac:dyDescent="0.25">
      <c r="B403" s="1"/>
      <c r="C403" s="1"/>
      <c r="E403" s="1"/>
      <c r="G403" s="94"/>
    </row>
    <row r="404" spans="2:7" ht="20.100000000000001" customHeight="1" x14ac:dyDescent="0.25">
      <c r="B404" s="1"/>
      <c r="C404" s="1"/>
      <c r="E404" s="1"/>
      <c r="G404" s="94"/>
    </row>
    <row r="405" spans="2:7" ht="20.100000000000001" customHeight="1" x14ac:dyDescent="0.25">
      <c r="B405" s="1"/>
      <c r="C405" s="1"/>
      <c r="E405" s="1"/>
      <c r="G405" s="94"/>
    </row>
    <row r="406" spans="2:7" ht="20.100000000000001" customHeight="1" x14ac:dyDescent="0.25">
      <c r="B406" s="1"/>
      <c r="C406" s="1"/>
      <c r="E406" s="1"/>
      <c r="G406" s="94"/>
    </row>
    <row r="407" spans="2:7" ht="20.100000000000001" customHeight="1" x14ac:dyDescent="0.25">
      <c r="B407" s="1"/>
      <c r="C407" s="1"/>
      <c r="E407" s="1"/>
      <c r="G407" s="94"/>
    </row>
    <row r="408" spans="2:7" ht="20.100000000000001" customHeight="1" x14ac:dyDescent="0.25">
      <c r="B408" s="1"/>
      <c r="C408" s="1"/>
      <c r="E408" s="1"/>
      <c r="G408" s="94"/>
    </row>
    <row r="409" spans="2:7" ht="20.100000000000001" customHeight="1" x14ac:dyDescent="0.25">
      <c r="B409" s="1"/>
      <c r="C409" s="1"/>
      <c r="E409" s="1"/>
      <c r="G409" s="94"/>
    </row>
    <row r="410" spans="2:7" ht="20.100000000000001" customHeight="1" x14ac:dyDescent="0.25">
      <c r="B410" s="1"/>
      <c r="C410" s="1"/>
      <c r="E410" s="1"/>
      <c r="G410" s="94"/>
    </row>
    <row r="411" spans="2:7" ht="20.100000000000001" customHeight="1" x14ac:dyDescent="0.25">
      <c r="B411" s="1"/>
      <c r="C411" s="1"/>
      <c r="E411" s="1"/>
      <c r="G411" s="94"/>
    </row>
    <row r="412" spans="2:7" ht="20.100000000000001" customHeight="1" x14ac:dyDescent="0.25">
      <c r="B412" s="1"/>
      <c r="C412" s="1"/>
      <c r="E412" s="1"/>
      <c r="G412" s="94"/>
    </row>
    <row r="413" spans="2:7" ht="20.100000000000001" customHeight="1" x14ac:dyDescent="0.25">
      <c r="B413" s="1"/>
      <c r="C413" s="1"/>
      <c r="E413" s="1"/>
      <c r="G413" s="94"/>
    </row>
    <row r="414" spans="2:7" ht="20.100000000000001" customHeight="1" x14ac:dyDescent="0.25">
      <c r="B414" s="1"/>
      <c r="C414" s="1"/>
      <c r="E414" s="1"/>
      <c r="G414" s="94"/>
    </row>
    <row r="415" spans="2:7" ht="20.100000000000001" customHeight="1" x14ac:dyDescent="0.25">
      <c r="B415" s="1"/>
      <c r="C415" s="1"/>
      <c r="E415" s="1"/>
      <c r="G415" s="94"/>
    </row>
    <row r="416" spans="2:7" ht="20.100000000000001" customHeight="1" x14ac:dyDescent="0.25">
      <c r="B416" s="1"/>
      <c r="C416" s="1"/>
      <c r="E416" s="1"/>
      <c r="G416" s="94"/>
    </row>
    <row r="417" spans="2:7" ht="20.100000000000001" customHeight="1" x14ac:dyDescent="0.25">
      <c r="B417" s="1"/>
      <c r="C417" s="1"/>
      <c r="E417" s="1"/>
      <c r="G417" s="94"/>
    </row>
    <row r="418" spans="2:7" ht="20.100000000000001" customHeight="1" x14ac:dyDescent="0.25">
      <c r="B418" s="1"/>
      <c r="C418" s="1"/>
      <c r="E418" s="1"/>
      <c r="G418" s="94"/>
    </row>
    <row r="419" spans="2:7" ht="20.100000000000001" customHeight="1" x14ac:dyDescent="0.25">
      <c r="B419" s="1"/>
      <c r="C419" s="1"/>
      <c r="E419" s="1"/>
      <c r="G419" s="94"/>
    </row>
    <row r="420" spans="2:7" ht="20.100000000000001" customHeight="1" x14ac:dyDescent="0.25">
      <c r="B420" s="1"/>
      <c r="C420" s="1"/>
      <c r="E420" s="1"/>
      <c r="G420" s="94"/>
    </row>
    <row r="421" spans="2:7" ht="20.100000000000001" customHeight="1" x14ac:dyDescent="0.25">
      <c r="B421" s="1"/>
      <c r="C421" s="1"/>
      <c r="E421" s="1"/>
      <c r="G421" s="94"/>
    </row>
    <row r="422" spans="2:7" ht="20.100000000000001" customHeight="1" x14ac:dyDescent="0.25">
      <c r="B422" s="1"/>
      <c r="C422" s="1"/>
      <c r="E422" s="1"/>
      <c r="G422" s="94"/>
    </row>
    <row r="423" spans="2:7" ht="20.100000000000001" customHeight="1" x14ac:dyDescent="0.25">
      <c r="B423" s="1"/>
      <c r="C423" s="1"/>
      <c r="E423" s="1"/>
      <c r="G423" s="94"/>
    </row>
    <row r="424" spans="2:7" ht="20.100000000000001" customHeight="1" x14ac:dyDescent="0.25">
      <c r="B424" s="1"/>
      <c r="C424" s="1"/>
      <c r="E424" s="1"/>
      <c r="G424" s="94"/>
    </row>
    <row r="425" spans="2:7" ht="20.100000000000001" customHeight="1" x14ac:dyDescent="0.25">
      <c r="B425" s="1"/>
      <c r="C425" s="1"/>
      <c r="E425" s="1"/>
      <c r="G425" s="94"/>
    </row>
    <row r="426" spans="2:7" ht="20.100000000000001" customHeight="1" x14ac:dyDescent="0.25">
      <c r="B426" s="1"/>
      <c r="C426" s="1"/>
      <c r="E426" s="1"/>
      <c r="G426" s="94"/>
    </row>
  </sheetData>
  <mergeCells count="135">
    <mergeCell ref="B376:B379"/>
    <mergeCell ref="C376:C379"/>
    <mergeCell ref="C372:C375"/>
    <mergeCell ref="C368:C371"/>
    <mergeCell ref="B368:B371"/>
    <mergeCell ref="C322:C346"/>
    <mergeCell ref="B372:B375"/>
    <mergeCell ref="B176:B215"/>
    <mergeCell ref="C49:C215"/>
    <mergeCell ref="B235:B263"/>
    <mergeCell ref="B321:B367"/>
    <mergeCell ref="E322:E346"/>
    <mergeCell ref="D372:D375"/>
    <mergeCell ref="B264:B283"/>
    <mergeCell ref="D270:D272"/>
    <mergeCell ref="D243:D245"/>
    <mergeCell ref="E295:E296"/>
    <mergeCell ref="E297:E298"/>
    <mergeCell ref="C235:C245"/>
    <mergeCell ref="C264:C283"/>
    <mergeCell ref="E293:E294"/>
    <mergeCell ref="E314:E315"/>
    <mergeCell ref="E317:E318"/>
    <mergeCell ref="E309:E310"/>
    <mergeCell ref="E290:E291"/>
    <mergeCell ref="E299:E300"/>
    <mergeCell ref="D273:D278"/>
    <mergeCell ref="D246:D251"/>
    <mergeCell ref="D252:D257"/>
    <mergeCell ref="D258:D263"/>
    <mergeCell ref="E273:E283"/>
    <mergeCell ref="D264:D266"/>
    <mergeCell ref="D267:D269"/>
    <mergeCell ref="D279:D283"/>
    <mergeCell ref="D368:D371"/>
    <mergeCell ref="D314:D315"/>
    <mergeCell ref="D295:D296"/>
    <mergeCell ref="B216:B234"/>
    <mergeCell ref="C216:C234"/>
    <mergeCell ref="D230:D233"/>
    <mergeCell ref="D216:D221"/>
    <mergeCell ref="D297:D298"/>
    <mergeCell ref="D235:D240"/>
    <mergeCell ref="B306:B320"/>
    <mergeCell ref="B284:B305"/>
    <mergeCell ref="D293:D294"/>
    <mergeCell ref="C306:C320"/>
    <mergeCell ref="D290:D291"/>
    <mergeCell ref="C284:C305"/>
    <mergeCell ref="D317:D318"/>
    <mergeCell ref="D309:D310"/>
    <mergeCell ref="D299:D300"/>
    <mergeCell ref="D241:D242"/>
    <mergeCell ref="D347:D350"/>
    <mergeCell ref="D351:D352"/>
    <mergeCell ref="D353:D367"/>
    <mergeCell ref="D321:D333"/>
    <mergeCell ref="B5:B48"/>
    <mergeCell ref="C5:C48"/>
    <mergeCell ref="E25:E48"/>
    <mergeCell ref="D23:D24"/>
    <mergeCell ref="E23:E24"/>
    <mergeCell ref="E91:E101"/>
    <mergeCell ref="D95:D98"/>
    <mergeCell ref="D91:D94"/>
    <mergeCell ref="D99:D101"/>
    <mergeCell ref="D49:D54"/>
    <mergeCell ref="D55:D60"/>
    <mergeCell ref="E49:E69"/>
    <mergeCell ref="D61:D68"/>
    <mergeCell ref="E70:E84"/>
    <mergeCell ref="E85:E90"/>
    <mergeCell ref="D70:D74"/>
    <mergeCell ref="D75:D79"/>
    <mergeCell ref="D80:D84"/>
    <mergeCell ref="D85:D87"/>
    <mergeCell ref="D88:D90"/>
    <mergeCell ref="E5:E22"/>
    <mergeCell ref="B49:B175"/>
    <mergeCell ref="D172:D174"/>
    <mergeCell ref="D141:D146"/>
    <mergeCell ref="D147:D151"/>
    <mergeCell ref="E264:E266"/>
    <mergeCell ref="E267:E269"/>
    <mergeCell ref="D192:D199"/>
    <mergeCell ref="D200:D207"/>
    <mergeCell ref="D208:D215"/>
    <mergeCell ref="E176:E215"/>
    <mergeCell ref="E246:E263"/>
    <mergeCell ref="D184:D191"/>
    <mergeCell ref="D176:D183"/>
    <mergeCell ref="E126:E131"/>
    <mergeCell ref="E132:E136"/>
    <mergeCell ref="E137:E139"/>
    <mergeCell ref="E141:E146"/>
    <mergeCell ref="E147:E151"/>
    <mergeCell ref="E270:E272"/>
    <mergeCell ref="D155:D160"/>
    <mergeCell ref="D161:D166"/>
    <mergeCell ref="D167:D171"/>
    <mergeCell ref="D152:D154"/>
    <mergeCell ref="E216:E234"/>
    <mergeCell ref="E235:E242"/>
    <mergeCell ref="E243:E245"/>
    <mergeCell ref="D222:D226"/>
    <mergeCell ref="D227:D229"/>
    <mergeCell ref="E172:E174"/>
    <mergeCell ref="E152:E154"/>
    <mergeCell ref="E155:E160"/>
    <mergeCell ref="E161:E166"/>
    <mergeCell ref="E167:E171"/>
    <mergeCell ref="B2:G2"/>
    <mergeCell ref="D376:D379"/>
    <mergeCell ref="D339:D346"/>
    <mergeCell ref="D334:D338"/>
    <mergeCell ref="E368:E371"/>
    <mergeCell ref="E372:E375"/>
    <mergeCell ref="E376:E379"/>
    <mergeCell ref="D102:D108"/>
    <mergeCell ref="D109:D111"/>
    <mergeCell ref="D112:D117"/>
    <mergeCell ref="D118:D123"/>
    <mergeCell ref="E112:E125"/>
    <mergeCell ref="E102:E111"/>
    <mergeCell ref="D284:D286"/>
    <mergeCell ref="E284:E286"/>
    <mergeCell ref="D5:D7"/>
    <mergeCell ref="D8:D21"/>
    <mergeCell ref="D25:D36"/>
    <mergeCell ref="D37:D48"/>
    <mergeCell ref="E301:E302"/>
    <mergeCell ref="D301:D302"/>
    <mergeCell ref="D126:D131"/>
    <mergeCell ref="D132:D136"/>
    <mergeCell ref="D137:D139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zoomScale="90" zoomScaleNormal="90" workbookViewId="0">
      <selection activeCell="C11" sqref="C11:F11"/>
    </sheetView>
  </sheetViews>
  <sheetFormatPr defaultRowHeight="14.4" x14ac:dyDescent="0.3"/>
  <cols>
    <col min="2" max="2" width="29.88671875" bestFit="1" customWidth="1"/>
    <col min="3" max="3" width="12.44140625" bestFit="1" customWidth="1"/>
    <col min="4" max="4" width="11.44140625" bestFit="1" customWidth="1"/>
    <col min="5" max="5" width="12.44140625" bestFit="1" customWidth="1"/>
    <col min="6" max="6" width="11.44140625" bestFit="1" customWidth="1"/>
    <col min="7" max="7" width="12.44140625" bestFit="1" customWidth="1"/>
  </cols>
  <sheetData>
    <row r="5" spans="2:11" x14ac:dyDescent="0.3">
      <c r="B5" t="s">
        <v>386</v>
      </c>
      <c r="C5" s="63">
        <v>43203791</v>
      </c>
      <c r="D5" s="63">
        <v>7808325</v>
      </c>
      <c r="E5" s="63">
        <v>10853569</v>
      </c>
      <c r="F5" s="63">
        <v>4468338</v>
      </c>
      <c r="G5" s="64">
        <v>66334023</v>
      </c>
      <c r="H5" s="79">
        <f>C5/G5</f>
        <v>0.65130666053527309</v>
      </c>
      <c r="I5" s="79">
        <f>D5/G5</f>
        <v>0.11771221835889556</v>
      </c>
      <c r="J5" s="79">
        <f>E5/G5</f>
        <v>0.16361994206200942</v>
      </c>
      <c r="K5" s="79">
        <f>F5/G5</f>
        <v>6.7361179043821898E-2</v>
      </c>
    </row>
    <row r="6" spans="2:11" x14ac:dyDescent="0.3">
      <c r="B6" t="s">
        <v>387</v>
      </c>
      <c r="C6" s="63">
        <v>15679209</v>
      </c>
      <c r="D6" s="63">
        <v>6352388</v>
      </c>
      <c r="E6" s="63">
        <v>3553403</v>
      </c>
      <c r="F6" s="63">
        <v>8178766</v>
      </c>
      <c r="G6" s="64">
        <v>33763766</v>
      </c>
      <c r="H6" s="79">
        <f t="shared" ref="H6:H11" si="0">C6/G6</f>
        <v>0.46437974365774243</v>
      </c>
      <c r="I6" s="79">
        <f t="shared" ref="I6:I11" si="1">D6/G6</f>
        <v>0.18814216399912262</v>
      </c>
      <c r="J6" s="79">
        <f t="shared" ref="J6:J11" si="2">E6/G6</f>
        <v>0.10524308810812159</v>
      </c>
      <c r="K6" s="79">
        <f t="shared" ref="K6:K11" si="3">F6/G6</f>
        <v>0.24223500423501335</v>
      </c>
    </row>
    <row r="7" spans="2:11" x14ac:dyDescent="0.3">
      <c r="B7" t="s">
        <v>388</v>
      </c>
      <c r="C7" s="63">
        <v>5029500</v>
      </c>
      <c r="D7" s="63">
        <v>7837997</v>
      </c>
      <c r="E7" s="63">
        <v>3276672</v>
      </c>
      <c r="F7" s="63">
        <v>3975605</v>
      </c>
      <c r="G7" s="64">
        <v>20119774</v>
      </c>
      <c r="H7" s="79">
        <f t="shared" si="0"/>
        <v>0.24997795700886102</v>
      </c>
      <c r="I7" s="79">
        <f t="shared" si="1"/>
        <v>0.38956685099941979</v>
      </c>
      <c r="J7" s="79">
        <f t="shared" si="2"/>
        <v>0.16285829055535117</v>
      </c>
      <c r="K7" s="79">
        <f t="shared" si="3"/>
        <v>0.19759690143636802</v>
      </c>
    </row>
    <row r="8" spans="2:11" x14ac:dyDescent="0.3">
      <c r="B8" t="s">
        <v>389</v>
      </c>
      <c r="C8" s="63">
        <v>10110532</v>
      </c>
      <c r="D8" s="63">
        <v>0</v>
      </c>
      <c r="E8" s="63">
        <v>1618862</v>
      </c>
      <c r="F8" s="63">
        <v>0</v>
      </c>
      <c r="G8" s="64">
        <v>11279394</v>
      </c>
      <c r="H8" s="79">
        <f t="shared" si="0"/>
        <v>0.89637191501600177</v>
      </c>
      <c r="I8" s="79">
        <f t="shared" si="1"/>
        <v>0</v>
      </c>
      <c r="J8" s="79">
        <f t="shared" si="2"/>
        <v>0.14352384534133661</v>
      </c>
      <c r="K8" s="79">
        <f t="shared" si="3"/>
        <v>0</v>
      </c>
    </row>
    <row r="9" spans="2:11" x14ac:dyDescent="0.3">
      <c r="B9" t="s">
        <v>390</v>
      </c>
      <c r="C9" s="63">
        <v>3595468</v>
      </c>
      <c r="D9" s="63">
        <v>2211845</v>
      </c>
      <c r="E9" s="63">
        <v>0</v>
      </c>
      <c r="F9" s="63">
        <v>192687</v>
      </c>
      <c r="G9" s="64">
        <v>6000000</v>
      </c>
      <c r="H9" s="79">
        <f t="shared" si="0"/>
        <v>0.59924466666666665</v>
      </c>
      <c r="I9" s="79">
        <f t="shared" si="1"/>
        <v>0.36864083333333331</v>
      </c>
      <c r="J9" s="79">
        <f t="shared" si="2"/>
        <v>0</v>
      </c>
      <c r="K9" s="79">
        <f t="shared" si="3"/>
        <v>3.2114499999999997E-2</v>
      </c>
    </row>
    <row r="10" spans="2:11" x14ac:dyDescent="0.3">
      <c r="B10" t="s">
        <v>391</v>
      </c>
      <c r="C10" s="63">
        <v>47054882</v>
      </c>
      <c r="D10" s="63">
        <v>9291968</v>
      </c>
      <c r="E10" s="63">
        <v>4426048</v>
      </c>
      <c r="F10" s="63">
        <v>8030344</v>
      </c>
      <c r="G10" s="64">
        <v>68803242</v>
      </c>
      <c r="H10" s="79">
        <f t="shared" si="0"/>
        <v>0.6839050113365297</v>
      </c>
      <c r="I10" s="79">
        <f t="shared" si="1"/>
        <v>0.1350513105181875</v>
      </c>
      <c r="J10" s="79">
        <f t="shared" si="2"/>
        <v>6.4329061703226137E-2</v>
      </c>
      <c r="K10" s="79">
        <f t="shared" si="3"/>
        <v>0.11671461644205661</v>
      </c>
    </row>
    <row r="11" spans="2:11" x14ac:dyDescent="0.3">
      <c r="B11" t="s">
        <v>392</v>
      </c>
      <c r="C11" s="63">
        <v>23753434</v>
      </c>
      <c r="D11" s="63">
        <v>18292973</v>
      </c>
      <c r="E11" s="63">
        <v>18112669</v>
      </c>
      <c r="F11" s="63">
        <v>10368542</v>
      </c>
      <c r="G11" s="64">
        <v>70527618</v>
      </c>
      <c r="H11" s="79">
        <f t="shared" si="0"/>
        <v>0.33679620372263247</v>
      </c>
      <c r="I11" s="79">
        <f t="shared" si="1"/>
        <v>0.25937318626016831</v>
      </c>
      <c r="J11" s="79">
        <f t="shared" si="2"/>
        <v>0.25681668421014869</v>
      </c>
      <c r="K11" s="79">
        <f t="shared" si="3"/>
        <v>0.1470139258070505</v>
      </c>
    </row>
    <row r="12" spans="2:11" x14ac:dyDescent="0.3">
      <c r="C12" s="63"/>
      <c r="D12" s="63"/>
      <c r="E12" s="63"/>
      <c r="F12" s="63"/>
      <c r="G12" s="63"/>
    </row>
    <row r="13" spans="2:11" x14ac:dyDescent="0.3">
      <c r="C13" s="63"/>
      <c r="D13" s="63"/>
      <c r="E13" s="63"/>
      <c r="F13" s="63"/>
      <c r="G13" s="6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33"/>
  <sheetViews>
    <sheetView topLeftCell="K1" workbookViewId="0">
      <selection activeCell="AF26" sqref="AF26"/>
    </sheetView>
  </sheetViews>
  <sheetFormatPr defaultRowHeight="14.4" x14ac:dyDescent="0.3"/>
  <cols>
    <col min="5" max="5" width="10.6640625" bestFit="1" customWidth="1"/>
    <col min="6" max="6" width="10.5546875" bestFit="1" customWidth="1"/>
    <col min="7" max="7" width="11.5546875" bestFit="1" customWidth="1"/>
    <col min="10" max="11" width="11.44140625" bestFit="1" customWidth="1"/>
    <col min="14" max="14" width="10.88671875" bestFit="1" customWidth="1"/>
    <col min="15" max="15" width="11.5546875" bestFit="1" customWidth="1"/>
    <col min="18" max="18" width="11.44140625" bestFit="1" customWidth="1"/>
    <col min="19" max="19" width="11.5546875" bestFit="1" customWidth="1"/>
    <col min="22" max="23" width="10" bestFit="1" customWidth="1"/>
    <col min="26" max="28" width="11.44140625" bestFit="1" customWidth="1"/>
    <col min="31" max="32" width="11.44140625" bestFit="1" customWidth="1"/>
  </cols>
  <sheetData>
    <row r="3" spans="2:36" x14ac:dyDescent="0.3">
      <c r="B3" s="66" t="s">
        <v>112</v>
      </c>
      <c r="I3" s="66" t="s">
        <v>204</v>
      </c>
      <c r="M3" s="76" t="s">
        <v>412</v>
      </c>
      <c r="Q3" s="76" t="s">
        <v>414</v>
      </c>
      <c r="U3" s="76" t="s">
        <v>414</v>
      </c>
      <c r="Y3" s="76" t="s">
        <v>419</v>
      </c>
      <c r="AD3" s="76" t="s">
        <v>424</v>
      </c>
    </row>
    <row r="4" spans="2:36" x14ac:dyDescent="0.3">
      <c r="B4" s="66"/>
      <c r="I4" s="66"/>
      <c r="M4" s="76"/>
      <c r="Q4" s="76"/>
      <c r="U4" s="76"/>
      <c r="Y4" s="76"/>
      <c r="AD4" s="76"/>
    </row>
    <row r="5" spans="2:36" x14ac:dyDescent="0.3">
      <c r="B5" s="66"/>
      <c r="I5" s="66"/>
      <c r="M5" s="76"/>
      <c r="Q5" s="76"/>
      <c r="U5" s="76"/>
      <c r="Y5" s="76"/>
      <c r="AD5" s="76"/>
    </row>
    <row r="6" spans="2:36" x14ac:dyDescent="0.3">
      <c r="B6" s="66"/>
      <c r="E6" t="s">
        <v>396</v>
      </c>
      <c r="F6" t="s">
        <v>401</v>
      </c>
      <c r="G6" t="s">
        <v>402</v>
      </c>
      <c r="I6" s="66"/>
      <c r="J6" t="s">
        <v>401</v>
      </c>
      <c r="K6" t="s">
        <v>404</v>
      </c>
      <c r="M6" s="76"/>
      <c r="N6" t="s">
        <v>401</v>
      </c>
      <c r="O6" t="s">
        <v>404</v>
      </c>
      <c r="Q6" s="76"/>
      <c r="R6" t="s">
        <v>401</v>
      </c>
      <c r="S6" t="s">
        <v>404</v>
      </c>
      <c r="U6" s="76"/>
      <c r="V6" t="s">
        <v>401</v>
      </c>
      <c r="W6" t="s">
        <v>404</v>
      </c>
      <c r="Y6" s="76"/>
      <c r="Z6" t="s">
        <v>396</v>
      </c>
      <c r="AA6" t="s">
        <v>401</v>
      </c>
      <c r="AB6" t="s">
        <v>402</v>
      </c>
      <c r="AD6" s="76"/>
      <c r="AE6" t="s">
        <v>401</v>
      </c>
      <c r="AF6" t="s">
        <v>402</v>
      </c>
    </row>
    <row r="7" spans="2:36" x14ac:dyDescent="0.3">
      <c r="B7" s="67">
        <f>E7-E8</f>
        <v>543458</v>
      </c>
      <c r="C7" s="63">
        <f>F7-F8</f>
        <v>410918.11178923072</v>
      </c>
      <c r="D7" s="63">
        <f>G7-G8</f>
        <v>3127423.5529213538</v>
      </c>
      <c r="E7" s="63">
        <v>1558558</v>
      </c>
      <c r="F7" s="63">
        <v>1178453</v>
      </c>
      <c r="G7" s="63">
        <v>8968993</v>
      </c>
      <c r="H7" s="63"/>
      <c r="I7" s="66"/>
      <c r="J7" s="2">
        <v>2823530</v>
      </c>
      <c r="K7" s="2">
        <v>3134782</v>
      </c>
      <c r="M7" s="76"/>
      <c r="N7" s="63">
        <v>1647059</v>
      </c>
      <c r="O7" s="63">
        <v>1903489</v>
      </c>
      <c r="Q7" s="76"/>
      <c r="R7" s="2">
        <v>1470589</v>
      </c>
      <c r="S7" s="2">
        <v>599304</v>
      </c>
      <c r="T7" s="74"/>
      <c r="U7" s="76"/>
      <c r="V7" s="63">
        <v>529993</v>
      </c>
      <c r="W7" s="63">
        <v>528831</v>
      </c>
      <c r="X7" s="74"/>
      <c r="Y7" s="76"/>
      <c r="Z7" s="2">
        <v>1617370</v>
      </c>
      <c r="AA7" s="2">
        <v>4543445</v>
      </c>
      <c r="AB7" s="2">
        <v>5980934</v>
      </c>
      <c r="AC7" s="78"/>
      <c r="AD7" s="76"/>
      <c r="AE7" s="2">
        <v>9965301</v>
      </c>
      <c r="AF7" s="2">
        <v>2480750</v>
      </c>
    </row>
    <row r="8" spans="2:36" x14ac:dyDescent="0.3">
      <c r="B8" s="66"/>
      <c r="E8" s="63">
        <v>1015100</v>
      </c>
      <c r="F8" s="63">
        <f>F7*H8</f>
        <v>767534.88821076928</v>
      </c>
      <c r="G8" s="63">
        <f>G7*H8</f>
        <v>5841569.4470786462</v>
      </c>
      <c r="H8" s="62">
        <f>E8/E7</f>
        <v>0.65130716983262738</v>
      </c>
      <c r="I8" s="66"/>
      <c r="J8" s="2">
        <f>$J$7*L8</f>
        <v>1298823.8</v>
      </c>
      <c r="K8" s="2">
        <f>$K$7*L8</f>
        <v>1441999.72</v>
      </c>
      <c r="L8" s="62">
        <v>0.46</v>
      </c>
      <c r="M8" s="76"/>
      <c r="N8" s="2">
        <f>$N$7*P8</f>
        <v>411764.75</v>
      </c>
      <c r="O8" s="75">
        <f>$O$7*P8</f>
        <v>475872.25</v>
      </c>
      <c r="P8" s="62">
        <v>0.25</v>
      </c>
      <c r="Q8" s="76"/>
      <c r="R8" s="2">
        <f>R7*T8</f>
        <v>1264706.54</v>
      </c>
      <c r="S8" s="2">
        <f>S7*T8</f>
        <v>515401.44</v>
      </c>
      <c r="T8" s="74">
        <v>0.86</v>
      </c>
      <c r="U8" s="76"/>
      <c r="V8" s="2">
        <f>V7*X8</f>
        <v>317995.8</v>
      </c>
      <c r="W8" s="2">
        <f>W7*X8</f>
        <v>317298.59999999998</v>
      </c>
      <c r="X8" s="74">
        <v>0.6</v>
      </c>
      <c r="Y8" s="76"/>
      <c r="Z8" s="2">
        <v>1107174</v>
      </c>
      <c r="AA8" s="2">
        <f>AA7*AC8</f>
        <v>3089542.6</v>
      </c>
      <c r="AB8" s="2">
        <f>AB7*AC8</f>
        <v>4067035.12</v>
      </c>
      <c r="AC8" s="78">
        <v>0.68</v>
      </c>
      <c r="AD8" s="76"/>
      <c r="AE8" s="2">
        <f>AE7*AG8</f>
        <v>3288549.33</v>
      </c>
      <c r="AF8" s="2">
        <f>AF7*AG8</f>
        <v>818647.5</v>
      </c>
      <c r="AG8" s="65">
        <v>0.33</v>
      </c>
      <c r="AH8" s="65"/>
      <c r="AI8" s="65"/>
      <c r="AJ8" s="65"/>
    </row>
    <row r="9" spans="2:36" x14ac:dyDescent="0.3">
      <c r="B9" s="66"/>
      <c r="E9" s="63">
        <f>E7*H9</f>
        <v>187026.96</v>
      </c>
      <c r="F9" s="63">
        <f>F7*H9</f>
        <v>141414.35999999999</v>
      </c>
      <c r="G9" s="63">
        <f>G7*H9</f>
        <v>1076279.1599999999</v>
      </c>
      <c r="H9" s="62">
        <v>0.12</v>
      </c>
      <c r="I9" s="66"/>
      <c r="J9" s="2">
        <f t="shared" ref="J9:J11" si="0">$J$7*L9</f>
        <v>536470.69999999995</v>
      </c>
      <c r="K9" s="2">
        <f t="shared" ref="K9:K11" si="1">$K$7*L9</f>
        <v>595608.57999999996</v>
      </c>
      <c r="L9" s="62">
        <v>0.19</v>
      </c>
      <c r="M9" s="76"/>
      <c r="N9" s="2">
        <f t="shared" ref="N9:N11" si="2">$N$7*P9</f>
        <v>642353.01</v>
      </c>
      <c r="O9" s="75">
        <f t="shared" ref="O9:O11" si="3">$O$7*P9</f>
        <v>742360.71000000008</v>
      </c>
      <c r="P9" s="62">
        <v>0.39</v>
      </c>
      <c r="Q9" s="76"/>
      <c r="R9" s="2">
        <f>R7*T9</f>
        <v>0</v>
      </c>
      <c r="S9" s="2">
        <f>S7*T9</f>
        <v>0</v>
      </c>
      <c r="T9" s="74">
        <v>0</v>
      </c>
      <c r="U9" s="76"/>
      <c r="V9" s="2">
        <f>V7*X9</f>
        <v>196097.41</v>
      </c>
      <c r="W9" s="2">
        <f>W7*X9</f>
        <v>195667.47</v>
      </c>
      <c r="X9" s="74">
        <v>0.37</v>
      </c>
      <c r="Y9" s="76"/>
      <c r="Z9" s="2">
        <v>218635</v>
      </c>
      <c r="AA9" s="2">
        <f>AA7*AC9</f>
        <v>636082.30000000005</v>
      </c>
      <c r="AB9" s="2">
        <f>AB7*AC9</f>
        <v>837330.76000000013</v>
      </c>
      <c r="AC9" s="74">
        <v>0.14000000000000001</v>
      </c>
      <c r="AD9" s="76"/>
      <c r="AE9" s="2">
        <f>AE7*AG9</f>
        <v>2590978.2600000002</v>
      </c>
      <c r="AF9" s="2">
        <f>AF7*AG9</f>
        <v>644995</v>
      </c>
      <c r="AG9" s="65">
        <v>0.26</v>
      </c>
    </row>
    <row r="10" spans="2:36" x14ac:dyDescent="0.3">
      <c r="B10" s="66"/>
      <c r="E10" s="63">
        <f>E7*H10</f>
        <v>249369.28</v>
      </c>
      <c r="F10" s="63">
        <f>F7*H10</f>
        <v>188552.48</v>
      </c>
      <c r="G10" s="63">
        <f>G7*H10</f>
        <v>1435038.8800000001</v>
      </c>
      <c r="H10" s="62">
        <v>0.16</v>
      </c>
      <c r="I10" s="66"/>
      <c r="J10" s="2">
        <f t="shared" si="0"/>
        <v>310588.3</v>
      </c>
      <c r="K10" s="2">
        <f t="shared" si="1"/>
        <v>344826.02</v>
      </c>
      <c r="L10" s="62">
        <v>0.11</v>
      </c>
      <c r="M10" s="76"/>
      <c r="N10" s="2">
        <f t="shared" si="2"/>
        <v>263529.44</v>
      </c>
      <c r="O10" s="75">
        <f t="shared" si="3"/>
        <v>304558.24</v>
      </c>
      <c r="P10" s="62">
        <v>0.16</v>
      </c>
      <c r="Q10" s="76"/>
      <c r="R10" s="2">
        <f>R7*T10</f>
        <v>205882.46000000002</v>
      </c>
      <c r="S10" s="2">
        <f>S7*T10</f>
        <v>83902.560000000012</v>
      </c>
      <c r="T10" s="74">
        <v>0.14000000000000001</v>
      </c>
      <c r="U10" s="76"/>
      <c r="V10" s="2">
        <f>V7*X10</f>
        <v>0</v>
      </c>
      <c r="W10" s="2">
        <f>W7*X10</f>
        <v>0</v>
      </c>
      <c r="X10" s="74">
        <v>0</v>
      </c>
      <c r="Y10" s="76"/>
      <c r="Z10" s="2">
        <v>104142</v>
      </c>
      <c r="AA10" s="2">
        <f>AA7*AC10</f>
        <v>272606.7</v>
      </c>
      <c r="AB10" s="2">
        <f>AB7*AC10</f>
        <v>358856.04</v>
      </c>
      <c r="AC10" s="74">
        <v>0.06</v>
      </c>
      <c r="AD10" s="76"/>
      <c r="AE10" s="2">
        <f>AE7*AG10</f>
        <v>2590978.2600000002</v>
      </c>
      <c r="AF10" s="2">
        <f>AF7*AG10</f>
        <v>644995</v>
      </c>
      <c r="AG10" s="65">
        <v>0.26</v>
      </c>
    </row>
    <row r="11" spans="2:36" x14ac:dyDescent="0.3">
      <c r="B11" s="66"/>
      <c r="E11" s="63">
        <f>E7*H11</f>
        <v>109099.06000000001</v>
      </c>
      <c r="F11" s="63">
        <f>F7*H11</f>
        <v>82491.710000000006</v>
      </c>
      <c r="G11" s="63">
        <f>G7*H11</f>
        <v>627829.51</v>
      </c>
      <c r="H11" s="62">
        <v>7.0000000000000007E-2</v>
      </c>
      <c r="I11" s="66"/>
      <c r="J11" s="2">
        <f t="shared" si="0"/>
        <v>677647.2</v>
      </c>
      <c r="K11" s="2">
        <f t="shared" si="1"/>
        <v>752347.67999999993</v>
      </c>
      <c r="L11" s="62">
        <v>0.24</v>
      </c>
      <c r="M11" s="76"/>
      <c r="N11" s="2">
        <f t="shared" si="2"/>
        <v>329411.80000000005</v>
      </c>
      <c r="O11" s="75">
        <f t="shared" si="3"/>
        <v>380697.80000000005</v>
      </c>
      <c r="P11" s="62">
        <v>0.2</v>
      </c>
      <c r="Q11" s="76"/>
      <c r="R11" s="2">
        <f>R7*T11</f>
        <v>0</v>
      </c>
      <c r="S11" s="2">
        <f>S7*T11</f>
        <v>0</v>
      </c>
      <c r="T11" s="74">
        <v>0</v>
      </c>
      <c r="U11" s="76"/>
      <c r="V11" s="2">
        <f>V7*X11</f>
        <v>15899.789999999999</v>
      </c>
      <c r="W11" s="2">
        <f>W7*X11</f>
        <v>15864.93</v>
      </c>
      <c r="X11" s="74">
        <v>0.03</v>
      </c>
      <c r="Y11" s="76"/>
      <c r="Z11" s="2">
        <v>188949</v>
      </c>
      <c r="AA11" s="2">
        <f>AA7*AC11</f>
        <v>545213.4</v>
      </c>
      <c r="AB11" s="2">
        <f>AB7*AC11</f>
        <v>717712.08</v>
      </c>
      <c r="AC11" s="74">
        <v>0.12</v>
      </c>
      <c r="AD11" s="76"/>
      <c r="AE11" s="2">
        <f>AE7*AG11</f>
        <v>1494795.15</v>
      </c>
      <c r="AF11" s="2">
        <f>AF7*AG11</f>
        <v>372112.5</v>
      </c>
      <c r="AG11" s="65">
        <v>0.15</v>
      </c>
    </row>
    <row r="12" spans="2:36" x14ac:dyDescent="0.3">
      <c r="B12" s="66"/>
      <c r="E12" s="64">
        <f>SUM(E8:E11)</f>
        <v>1560595.3</v>
      </c>
      <c r="F12" s="64">
        <f t="shared" ref="F12:G12" si="4">SUM(F8:F11)</f>
        <v>1179993.4382107693</v>
      </c>
      <c r="G12" s="64">
        <f t="shared" si="4"/>
        <v>8980716.997078646</v>
      </c>
      <c r="H12" s="63"/>
      <c r="I12" s="66"/>
      <c r="J12" s="72">
        <f>SUM(J8:J11)</f>
        <v>2823530</v>
      </c>
      <c r="K12" s="72">
        <f>SUM(K8:K11)</f>
        <v>3134782</v>
      </c>
      <c r="M12" s="76"/>
      <c r="N12" s="64">
        <f>SUM(N8:N11)</f>
        <v>1647059</v>
      </c>
      <c r="O12" s="64">
        <f>SUM(O8:O11)</f>
        <v>1903489</v>
      </c>
      <c r="Q12" s="76"/>
      <c r="R12" s="72">
        <f>SUM(R8:R11)</f>
        <v>1470589</v>
      </c>
      <c r="S12" s="72">
        <f>SUM(S8:S11)</f>
        <v>599304</v>
      </c>
      <c r="U12" s="76"/>
      <c r="V12" s="64">
        <f>SUM(V8:V11)</f>
        <v>529993</v>
      </c>
      <c r="W12" s="64">
        <f>SUM(W8:W11)</f>
        <v>528831</v>
      </c>
      <c r="Y12" s="76"/>
      <c r="Z12" s="72">
        <f>SUM(Z8:Z11)</f>
        <v>1618900</v>
      </c>
      <c r="AA12" s="72">
        <f t="shared" ref="AA12:AB12" si="5">SUM(AA8:AA11)</f>
        <v>4543445.0000000009</v>
      </c>
      <c r="AB12" s="72">
        <f t="shared" si="5"/>
        <v>5980934</v>
      </c>
      <c r="AD12" s="76"/>
      <c r="AE12" s="72">
        <f>SUM(AE8:AE11)</f>
        <v>9965301</v>
      </c>
      <c r="AF12" s="72">
        <f>SUM(AF8:AF11)</f>
        <v>2480750</v>
      </c>
    </row>
    <row r="13" spans="2:36" x14ac:dyDescent="0.3">
      <c r="B13" s="66"/>
      <c r="E13" s="63"/>
      <c r="F13" s="63"/>
      <c r="G13" s="63"/>
      <c r="H13" s="63"/>
      <c r="I13" s="66"/>
      <c r="M13" s="76"/>
      <c r="N13" s="63"/>
      <c r="O13" s="63"/>
      <c r="Q13" s="76"/>
      <c r="R13" s="2"/>
      <c r="S13" s="2"/>
      <c r="U13" s="76"/>
      <c r="V13" s="63"/>
      <c r="W13" s="63"/>
      <c r="Y13" s="76"/>
      <c r="Z13" s="2"/>
      <c r="AA13" s="2"/>
      <c r="AB13" s="2"/>
      <c r="AD13" s="76"/>
      <c r="AE13" s="2"/>
      <c r="AF13" s="2"/>
    </row>
    <row r="14" spans="2:36" x14ac:dyDescent="0.3">
      <c r="B14" s="66"/>
      <c r="E14" s="63">
        <f>E7-E12</f>
        <v>-2037.3000000000466</v>
      </c>
      <c r="F14" s="63">
        <f>F7-F12</f>
        <v>-1540.4382107693236</v>
      </c>
      <c r="G14" s="63">
        <f>G7-G12</f>
        <v>-11723.997078645974</v>
      </c>
      <c r="I14" s="66"/>
      <c r="M14" s="76"/>
      <c r="N14" s="63"/>
      <c r="O14" s="63"/>
      <c r="Q14" s="76"/>
      <c r="R14" s="2"/>
      <c r="S14" s="2"/>
      <c r="U14" s="76"/>
      <c r="V14" s="63"/>
      <c r="W14" s="63"/>
      <c r="Y14" s="76"/>
      <c r="Z14" s="2">
        <f>Z7-Z12</f>
        <v>-1530</v>
      </c>
      <c r="AA14" s="2"/>
      <c r="AB14" s="2"/>
      <c r="AD14" s="76"/>
      <c r="AE14" s="2"/>
      <c r="AF14" s="2"/>
    </row>
    <row r="15" spans="2:36" x14ac:dyDescent="0.3">
      <c r="B15" s="66"/>
      <c r="I15" s="66"/>
      <c r="M15" s="76"/>
      <c r="N15" s="63"/>
      <c r="O15" s="63"/>
      <c r="Q15" s="76"/>
      <c r="R15" s="2"/>
      <c r="S15" s="2"/>
      <c r="U15" s="76"/>
      <c r="V15" s="63"/>
      <c r="W15" s="63"/>
      <c r="Y15" s="76"/>
      <c r="Z15" s="2"/>
      <c r="AA15" s="2">
        <v>3089543</v>
      </c>
      <c r="AB15" s="2">
        <v>4067035</v>
      </c>
      <c r="AD15" s="76"/>
      <c r="AE15" s="2">
        <v>3288550</v>
      </c>
      <c r="AF15" s="2">
        <v>818648</v>
      </c>
    </row>
    <row r="16" spans="2:36" x14ac:dyDescent="0.3">
      <c r="B16" s="66"/>
      <c r="E16" s="63">
        <v>1015100</v>
      </c>
      <c r="F16" s="63">
        <v>767535</v>
      </c>
      <c r="G16" s="63">
        <v>5841564</v>
      </c>
      <c r="I16" s="66"/>
      <c r="J16" s="71">
        <v>1298824</v>
      </c>
      <c r="K16" s="71">
        <v>1441999</v>
      </c>
      <c r="M16" s="76"/>
      <c r="N16" s="63">
        <v>411765</v>
      </c>
      <c r="O16" s="63">
        <v>475872</v>
      </c>
      <c r="Q16" s="76"/>
      <c r="R16" s="2">
        <v>1264707</v>
      </c>
      <c r="S16" s="2">
        <v>515401</v>
      </c>
      <c r="U16" s="76"/>
      <c r="V16" s="63">
        <v>317996</v>
      </c>
      <c r="W16" s="63">
        <v>317299</v>
      </c>
      <c r="Y16" s="76"/>
      <c r="Z16" s="2">
        <f>Z14*AC8</f>
        <v>-1040.4000000000001</v>
      </c>
      <c r="AA16" s="2">
        <v>636082</v>
      </c>
      <c r="AB16" s="2">
        <v>837331</v>
      </c>
      <c r="AD16" s="76"/>
      <c r="AE16" s="2">
        <v>2590978</v>
      </c>
      <c r="AF16" s="2">
        <v>644995</v>
      </c>
    </row>
    <row r="17" spans="2:32" x14ac:dyDescent="0.3">
      <c r="B17" s="66"/>
      <c r="E17" s="63">
        <v>183461</v>
      </c>
      <c r="F17" s="63">
        <v>141414</v>
      </c>
      <c r="G17" s="63">
        <v>1053065</v>
      </c>
      <c r="I17" s="66"/>
      <c r="J17" s="71">
        <v>536471</v>
      </c>
      <c r="K17" s="71">
        <v>595609</v>
      </c>
      <c r="M17" s="76"/>
      <c r="N17" s="63">
        <v>642353</v>
      </c>
      <c r="O17" s="63">
        <v>742361</v>
      </c>
      <c r="Q17" s="76"/>
      <c r="R17" s="2">
        <v>0</v>
      </c>
      <c r="S17" s="2">
        <v>0</v>
      </c>
      <c r="U17" s="76"/>
      <c r="V17" s="63">
        <v>196097</v>
      </c>
      <c r="W17" s="63">
        <v>195667</v>
      </c>
      <c r="Y17" s="76"/>
      <c r="Z17" s="2">
        <f>Z14*AC9</f>
        <v>-214.20000000000002</v>
      </c>
      <c r="AA17" s="2">
        <v>272607</v>
      </c>
      <c r="AB17" s="2">
        <v>358865</v>
      </c>
      <c r="AD17" s="76"/>
      <c r="AE17" s="2">
        <v>2590978</v>
      </c>
      <c r="AF17" s="2">
        <v>664995</v>
      </c>
    </row>
    <row r="18" spans="2:32" x14ac:dyDescent="0.3">
      <c r="B18" s="66"/>
      <c r="E18" s="63">
        <v>255011</v>
      </c>
      <c r="F18" s="63">
        <v>188552</v>
      </c>
      <c r="G18" s="63">
        <v>1471773</v>
      </c>
      <c r="I18" s="66"/>
      <c r="J18" s="71">
        <v>310588</v>
      </c>
      <c r="K18" s="71">
        <v>344826</v>
      </c>
      <c r="M18" s="76"/>
      <c r="N18" s="63">
        <v>263529</v>
      </c>
      <c r="O18" s="63">
        <v>304558</v>
      </c>
      <c r="Q18" s="76"/>
      <c r="R18" s="2">
        <v>205882</v>
      </c>
      <c r="S18" s="2">
        <v>83903</v>
      </c>
      <c r="U18" s="76"/>
      <c r="V18" s="63">
        <v>0</v>
      </c>
      <c r="W18" s="63">
        <v>0</v>
      </c>
      <c r="Y18" s="76"/>
      <c r="Z18" s="2">
        <f>Z14*AC10</f>
        <v>-91.8</v>
      </c>
      <c r="AA18" s="2">
        <v>545213</v>
      </c>
      <c r="AB18" s="2">
        <v>717712</v>
      </c>
      <c r="AD18" s="76"/>
      <c r="AE18" s="2">
        <v>1494795</v>
      </c>
      <c r="AF18" s="2">
        <v>372112</v>
      </c>
    </row>
    <row r="19" spans="2:32" x14ac:dyDescent="0.3">
      <c r="B19" s="66"/>
      <c r="E19" s="63">
        <v>104986</v>
      </c>
      <c r="F19" s="63">
        <v>82492</v>
      </c>
      <c r="G19" s="63">
        <v>601052</v>
      </c>
      <c r="I19" s="66"/>
      <c r="J19" s="71">
        <v>677647</v>
      </c>
      <c r="K19" s="71">
        <v>752348</v>
      </c>
      <c r="M19" s="76"/>
      <c r="N19" s="63">
        <v>329412</v>
      </c>
      <c r="O19" s="63">
        <v>380698</v>
      </c>
      <c r="Q19" s="76"/>
      <c r="R19" s="2">
        <v>0</v>
      </c>
      <c r="S19" s="2">
        <v>0</v>
      </c>
      <c r="U19" s="76"/>
      <c r="V19" s="63">
        <v>15900</v>
      </c>
      <c r="W19" s="63">
        <v>15865</v>
      </c>
      <c r="Y19" s="76"/>
      <c r="Z19" s="2">
        <f>Z14*AC11</f>
        <v>-183.6</v>
      </c>
      <c r="AA19" s="72">
        <f>SUM(AA15:AA18)</f>
        <v>4543445</v>
      </c>
      <c r="AB19" s="72">
        <f>SUM(AB15:AB18)</f>
        <v>5980943</v>
      </c>
      <c r="AD19" s="76"/>
      <c r="AE19" s="72">
        <f>SUM(AE15:AE18)</f>
        <v>9965301</v>
      </c>
      <c r="AF19" s="72">
        <f>SUM(AF15:AF18)</f>
        <v>2500750</v>
      </c>
    </row>
    <row r="20" spans="2:32" x14ac:dyDescent="0.3">
      <c r="B20" s="66"/>
      <c r="E20" s="64">
        <f>SUM(E16:E19)</f>
        <v>1558558</v>
      </c>
      <c r="F20" s="64">
        <f t="shared" ref="F20:G20" si="6">SUM(F16:F19)</f>
        <v>1179993</v>
      </c>
      <c r="G20" s="64">
        <f t="shared" si="6"/>
        <v>8967454</v>
      </c>
      <c r="I20" s="66"/>
      <c r="J20" s="64">
        <f>SUM(J16:J19)</f>
        <v>2823530</v>
      </c>
      <c r="K20" s="64">
        <f>SUM(K16:K19)</f>
        <v>3134782</v>
      </c>
      <c r="M20" s="76"/>
      <c r="N20" s="64">
        <f>SUM(N16:N19)</f>
        <v>1647059</v>
      </c>
      <c r="O20" s="64">
        <f>SUM(O16:O19)</f>
        <v>1903489</v>
      </c>
      <c r="Q20" s="76"/>
      <c r="R20" s="72">
        <f>SUM(R16:R19)</f>
        <v>1470589</v>
      </c>
      <c r="S20" s="72">
        <f>SUM(S16:S19)</f>
        <v>599304</v>
      </c>
      <c r="U20" s="76"/>
      <c r="V20" s="64">
        <f>SUM(V16:V19)</f>
        <v>529993</v>
      </c>
      <c r="W20" s="64">
        <f>SUM(W16:W19)</f>
        <v>528831</v>
      </c>
      <c r="Y20" s="76"/>
      <c r="Z20" s="2"/>
      <c r="AA20" s="2"/>
      <c r="AB20" s="2"/>
      <c r="AD20" s="76"/>
      <c r="AE20" s="2"/>
      <c r="AF20" s="2"/>
    </row>
    <row r="21" spans="2:32" x14ac:dyDescent="0.3">
      <c r="B21" s="66"/>
      <c r="I21" s="66"/>
      <c r="M21" s="76"/>
      <c r="N21" s="63"/>
      <c r="O21" s="63"/>
      <c r="Q21" s="76"/>
      <c r="R21" s="2"/>
      <c r="S21" s="2"/>
      <c r="U21" s="76"/>
      <c r="V21" s="63"/>
      <c r="W21" s="63"/>
      <c r="Y21" s="76"/>
      <c r="Z21" s="2">
        <v>1040</v>
      </c>
      <c r="AA21" s="2">
        <f>Z8-Z21</f>
        <v>1106134</v>
      </c>
      <c r="AB21" s="2"/>
      <c r="AD21" s="76"/>
      <c r="AE21" s="2"/>
      <c r="AF21" s="2"/>
    </row>
    <row r="22" spans="2:32" x14ac:dyDescent="0.3">
      <c r="B22" s="66"/>
      <c r="E22" s="63">
        <f>E7-E20</f>
        <v>0</v>
      </c>
      <c r="F22" s="63">
        <f>F7-F20</f>
        <v>-1540</v>
      </c>
      <c r="G22" s="63">
        <f>G7-G20</f>
        <v>1539</v>
      </c>
      <c r="I22" s="66"/>
      <c r="M22" s="76"/>
      <c r="N22" s="63"/>
      <c r="O22" s="63"/>
      <c r="Q22" s="76"/>
      <c r="R22" s="2"/>
      <c r="S22" s="2"/>
      <c r="U22" s="76"/>
      <c r="V22" s="63"/>
      <c r="W22" s="63"/>
      <c r="Y22" s="76"/>
      <c r="Z22" s="2">
        <v>214</v>
      </c>
      <c r="AA22" s="2">
        <f>Z9-Z22</f>
        <v>218421</v>
      </c>
      <c r="AB22" s="2"/>
      <c r="AD22" s="76"/>
      <c r="AE22" s="2"/>
      <c r="AF22" s="2"/>
    </row>
    <row r="23" spans="2:32" x14ac:dyDescent="0.3">
      <c r="B23" s="66"/>
      <c r="I23" s="66"/>
      <c r="M23" s="76"/>
      <c r="N23" s="63"/>
      <c r="O23" s="63"/>
      <c r="Q23" s="76"/>
      <c r="R23" s="2"/>
      <c r="S23" s="2"/>
      <c r="U23" s="76"/>
      <c r="V23" s="63"/>
      <c r="W23" s="63"/>
      <c r="Y23" s="76"/>
      <c r="Z23" s="2">
        <v>92</v>
      </c>
      <c r="AA23" s="2">
        <f>Z10-Z23</f>
        <v>104050</v>
      </c>
      <c r="AB23" s="2"/>
      <c r="AD23" s="76"/>
      <c r="AE23" s="2"/>
      <c r="AF23" s="2"/>
    </row>
    <row r="24" spans="2:32" x14ac:dyDescent="0.3">
      <c r="B24" s="67">
        <v>1540</v>
      </c>
      <c r="C24">
        <f>B24*H8</f>
        <v>1003.0130415422461</v>
      </c>
      <c r="E24" s="68">
        <v>1002</v>
      </c>
      <c r="F24" s="63">
        <f>F16-E24</f>
        <v>766533</v>
      </c>
      <c r="G24" s="63">
        <f>G16+E24</f>
        <v>5842566</v>
      </c>
      <c r="H24" t="s">
        <v>403</v>
      </c>
      <c r="I24" s="66"/>
      <c r="M24" s="76"/>
      <c r="N24" s="63"/>
      <c r="O24" s="63"/>
      <c r="Q24" s="76"/>
      <c r="R24" s="2"/>
      <c r="S24" s="2"/>
      <c r="U24" s="76"/>
      <c r="V24" s="63"/>
      <c r="W24" s="63"/>
      <c r="Y24" s="76"/>
      <c r="Z24" s="2">
        <v>184</v>
      </c>
      <c r="AA24" s="2">
        <f>Z11-Z24</f>
        <v>188765</v>
      </c>
      <c r="AB24" s="2"/>
      <c r="AD24" s="76"/>
      <c r="AE24" s="2"/>
      <c r="AF24" s="2"/>
    </row>
    <row r="25" spans="2:32" x14ac:dyDescent="0.3">
      <c r="B25" s="66"/>
      <c r="C25">
        <f>B24*H9</f>
        <v>184.79999999999998</v>
      </c>
      <c r="E25" s="69">
        <v>185</v>
      </c>
      <c r="F25" s="63">
        <f>F17-E25</f>
        <v>141229</v>
      </c>
      <c r="G25" s="63">
        <f>G17+E25</f>
        <v>1053250</v>
      </c>
      <c r="I25" s="66"/>
      <c r="M25" s="76"/>
      <c r="N25" s="63"/>
      <c r="O25" s="63"/>
      <c r="Q25" s="76"/>
      <c r="R25" s="2"/>
      <c r="S25" s="2"/>
      <c r="U25" s="76"/>
      <c r="V25" s="63"/>
      <c r="W25" s="63"/>
      <c r="Y25" s="76"/>
      <c r="Z25" s="72">
        <f>SUM(Z21:Z24)</f>
        <v>1530</v>
      </c>
      <c r="AA25" s="72">
        <f>SUM(AA21:AA24)</f>
        <v>1617370</v>
      </c>
      <c r="AB25" s="2"/>
      <c r="AD25" s="76"/>
      <c r="AE25" s="2"/>
      <c r="AF25" s="2"/>
    </row>
    <row r="26" spans="2:32" x14ac:dyDescent="0.3">
      <c r="B26" s="66"/>
      <c r="C26">
        <f>B24*H10</f>
        <v>246.4</v>
      </c>
      <c r="E26" s="69">
        <v>245</v>
      </c>
      <c r="F26" s="63">
        <f>F18-E26</f>
        <v>188307</v>
      </c>
      <c r="G26" s="63">
        <f>G18+E26</f>
        <v>1472018</v>
      </c>
      <c r="I26" s="66"/>
      <c r="M26" s="76"/>
      <c r="N26" s="63"/>
      <c r="O26" s="63"/>
      <c r="Q26" s="76"/>
      <c r="R26" s="2"/>
      <c r="S26" s="2"/>
      <c r="U26" s="76"/>
      <c r="V26" s="63"/>
      <c r="W26" s="63"/>
      <c r="Y26" s="76"/>
      <c r="AD26" s="76"/>
      <c r="AE26" s="2"/>
      <c r="AF26" s="2"/>
    </row>
    <row r="27" spans="2:32" x14ac:dyDescent="0.3">
      <c r="B27" s="66"/>
      <c r="C27">
        <f>B24*H11</f>
        <v>107.80000000000001</v>
      </c>
      <c r="E27" s="70">
        <v>107</v>
      </c>
      <c r="F27" s="63">
        <f>F19-E27</f>
        <v>82385</v>
      </c>
      <c r="G27" s="63">
        <f>G19+E27</f>
        <v>601159</v>
      </c>
      <c r="I27" s="66"/>
      <c r="M27" s="76"/>
      <c r="N27" s="63"/>
      <c r="O27" s="63"/>
      <c r="Q27" s="76"/>
      <c r="R27" s="2"/>
      <c r="S27" s="2"/>
      <c r="U27" s="76"/>
      <c r="V27" s="63"/>
      <c r="W27" s="63"/>
      <c r="Y27" s="76"/>
      <c r="AD27" s="76"/>
      <c r="AE27" s="2"/>
      <c r="AF27" s="2"/>
    </row>
    <row r="28" spans="2:32" x14ac:dyDescent="0.3">
      <c r="B28" s="66"/>
      <c r="F28" s="64">
        <f>SUM(F24:F27)</f>
        <v>1178454</v>
      </c>
      <c r="G28" s="64">
        <f>SUM(G24:G27)</f>
        <v>8968993</v>
      </c>
      <c r="I28" s="66"/>
      <c r="M28" s="76"/>
      <c r="N28" s="63"/>
      <c r="O28" s="63"/>
      <c r="Q28" s="76"/>
      <c r="R28" s="2"/>
      <c r="S28" s="2"/>
      <c r="U28" s="76"/>
      <c r="V28" s="63"/>
      <c r="W28" s="63"/>
      <c r="Y28" s="76"/>
      <c r="AD28" s="76"/>
      <c r="AE28" s="2"/>
      <c r="AF28" s="2"/>
    </row>
    <row r="29" spans="2:32" x14ac:dyDescent="0.3">
      <c r="B29" s="66"/>
      <c r="I29" s="66"/>
      <c r="M29" s="76"/>
      <c r="N29" s="63"/>
      <c r="O29" s="63"/>
      <c r="Q29" s="76"/>
      <c r="R29" s="2"/>
      <c r="S29" s="2"/>
      <c r="U29" s="76"/>
      <c r="V29" s="63"/>
      <c r="W29" s="63"/>
      <c r="Y29" s="76"/>
      <c r="AD29" s="76"/>
      <c r="AE29" s="2"/>
      <c r="AF29" s="2"/>
    </row>
    <row r="30" spans="2:32" x14ac:dyDescent="0.3">
      <c r="B30" s="66"/>
      <c r="F30" s="63"/>
      <c r="G30" s="63"/>
      <c r="I30" s="66"/>
      <c r="V30" s="63"/>
      <c r="W30" s="63"/>
      <c r="AE30" s="2"/>
      <c r="AF30" s="2"/>
    </row>
    <row r="31" spans="2:32" x14ac:dyDescent="0.3">
      <c r="B31" s="66"/>
      <c r="I31" s="66"/>
      <c r="V31" s="63"/>
      <c r="W31" s="63"/>
      <c r="AE31" s="2"/>
      <c r="AF31" s="2"/>
    </row>
    <row r="32" spans="2:32" x14ac:dyDescent="0.3">
      <c r="V32" s="63"/>
      <c r="W32" s="63"/>
      <c r="AE32" s="2"/>
      <c r="AF32" s="2"/>
    </row>
    <row r="33" spans="22:23" x14ac:dyDescent="0.3">
      <c r="V33" s="63"/>
      <c r="W33" s="63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2</dc:creator>
  <cp:lastModifiedBy>Anna Szymańska</cp:lastModifiedBy>
  <cp:lastPrinted>2025-03-21T12:17:22Z</cp:lastPrinted>
  <dcterms:created xsi:type="dcterms:W3CDTF">2020-07-30T08:17:06Z</dcterms:created>
  <dcterms:modified xsi:type="dcterms:W3CDTF">2025-03-21T12:18:02Z</dcterms:modified>
</cp:coreProperties>
</file>